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lencoComuni" sheetId="1" r:id="rId1"/>
  </sheets>
  <definedNames>
    <definedName name="_xlnm._FilterDatabase" localSheetId="0" hidden="1">'ElencoComuni'!$A$1:$E$1370</definedName>
  </definedNames>
  <calcPr fullCalcOnLoad="1"/>
</workbook>
</file>

<file path=xl/sharedStrings.xml><?xml version="1.0" encoding="utf-8"?>
<sst xmlns="http://schemas.openxmlformats.org/spreadsheetml/2006/main" count="5481" uniqueCount="1388">
  <si>
    <t>C.Fiscale</t>
  </si>
  <si>
    <t>Socio</t>
  </si>
  <si>
    <t>Comune</t>
  </si>
  <si>
    <t>Provincia</t>
  </si>
  <si>
    <t>Regione</t>
  </si>
  <si>
    <t>S</t>
  </si>
  <si>
    <t>Adrara San Martino</t>
  </si>
  <si>
    <t>BG</t>
  </si>
  <si>
    <t>Lombardia</t>
  </si>
  <si>
    <t>Adrara San Rocco</t>
  </si>
  <si>
    <t>Albano Sant'Alessandro</t>
  </si>
  <si>
    <t>Algua</t>
  </si>
  <si>
    <t>Almè</t>
  </si>
  <si>
    <t>Almenno San Bartolomeo</t>
  </si>
  <si>
    <t>Almenno San Salvatore</t>
  </si>
  <si>
    <t>Ambivere</t>
  </si>
  <si>
    <t>Arcene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</si>
  <si>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</si>
  <si>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</si>
  <si>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</si>
  <si>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</si>
  <si>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</si>
  <si>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</si>
  <si>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</si>
  <si>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</si>
  <si>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</si>
  <si>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</si>
  <si>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</si>
  <si>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</si>
  <si>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</si>
  <si>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</si>
  <si>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</si>
  <si>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</si>
  <si>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Bonate Sotto</t>
  </si>
  <si>
    <t>Borgo di Terzo</t>
  </si>
  <si>
    <t>Bossico</t>
  </si>
  <si>
    <t>Bottanuco</t>
  </si>
  <si>
    <t>Bracca</t>
  </si>
  <si>
    <t>Branzi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</si>
  <si>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</si>
  <si>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</si>
  <si>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</si>
  <si>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</si>
  <si>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</si>
  <si>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</si>
  <si>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</si>
  <si>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</si>
  <si>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</si>
  <si>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</si>
  <si>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</si>
  <si>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</si>
  <si>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</si>
  <si>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</si>
  <si>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</si>
  <si>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</si>
  <si>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</si>
  <si>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</si>
  <si>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</si>
  <si>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</si>
  <si>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</si>
  <si>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 Rozzone</t>
  </si>
  <si>
    <t>Castelli Calepio</t>
  </si>
  <si>
    <t>Castione della Presolana</t>
  </si>
  <si>
    <t>Castro</t>
  </si>
  <si>
    <t>Cavernago</t>
  </si>
  <si>
    <t>Cazzano Sant\\\'Andrea</t>
  </si>
  <si>
    <t>Cenate Sopra</t>
  </si>
  <si>
    <t>Cenate Sotto</t>
  </si>
  <si>
    <t>Cerete</t>
  </si>
  <si>
    <t>Chignolo d'Isola</t>
  </si>
  <si>
    <t>Chiuduno</t>
  </si>
  <si>
    <t>Cisano Bergamasco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</si>
  <si>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</si>
  <si>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</si>
  <si>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</si>
  <si>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</si>
  <si>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</si>
  <si>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</si>
  <si>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</si>
  <si>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Cornalba</t>
  </si>
  <si>
    <t>Cortenuova</t>
  </si>
  <si>
    <t>Costa di Mezzate</t>
  </si>
  <si>
    <t>Costa di Serina</t>
  </si>
  <si>
    <t>Costa Valle Imagna</t>
  </si>
  <si>
    <t>Costa Volpino</t>
  </si>
  <si>
    <t>Credaro</t>
  </si>
  <si>
    <t>Curno</t>
  </si>
  <si>
    <t>Dalmine</t>
  </si>
  <si>
    <t>Dossena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</si>
  <si>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</si>
  <si>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</si>
  <si>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</si>
  <si>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</si>
  <si>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</si>
  <si>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</si>
  <si>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</si>
  <si>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</si>
  <si>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</si>
  <si>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</si>
  <si>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</si>
  <si>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</si>
  <si>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</si>
  <si>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</si>
  <si>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</si>
  <si>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</si>
  <si>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Ghisalba</t>
  </si>
  <si>
    <t>Gorlago</t>
  </si>
  <si>
    <t>Gorle</t>
  </si>
  <si>
    <t>Gorno</t>
  </si>
  <si>
    <t>Grassobbio</t>
  </si>
  <si>
    <t>Gromo</t>
  </si>
  <si>
    <t>Grone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</si>
  <si>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</si>
  <si>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</si>
  <si>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</si>
  <si>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</si>
  <si>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</si>
  <si>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</si>
  <si>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</si>
  <si>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</si>
  <si>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</si>
  <si>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Madone</t>
  </si>
  <si>
    <t>Mapello</t>
  </si>
  <si>
    <t>Medolago</t>
  </si>
  <si>
    <t>Mezzoldo</t>
  </si>
  <si>
    <t>Misano di Gera d\\\\\\\'Adda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</si>
  <si>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</si>
  <si>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</si>
  <si>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</si>
  <si>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</si>
  <si>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</si>
  <si>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</si>
  <si>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</si>
  <si>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</si>
  <si>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</si>
  <si>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</si>
  <si>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</si>
  <si>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</si>
  <si>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</si>
  <si>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</si>
  <si>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</si>
  <si>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</si>
  <si>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</si>
  <si>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</si>
  <si>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</si>
  <si>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Parzanica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</si>
  <si>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</si>
  <si>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</si>
  <si>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</si>
  <si>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</si>
  <si>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</si>
  <si>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</si>
  <si>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</si>
  <si>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</si>
  <si>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 San Pietro</t>
  </si>
  <si>
    <t>Ponteranica</t>
  </si>
  <si>
    <t>Pontida</t>
  </si>
  <si>
    <t>Pontirolo Nuovo</t>
  </si>
  <si>
    <t>Pradalunga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</si>
  <si>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</si>
  <si>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</si>
  <si>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</si>
  <si>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</si>
  <si>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</si>
  <si>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</si>
  <si>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</si>
  <si>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</si>
  <si>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</si>
  <si>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Rota d'Imagna</t>
  </si>
  <si>
    <t>Rovetta</t>
  </si>
  <si>
    <t>San Paolo d'Argon</t>
  </si>
  <si>
    <t>SANT\'OMOBONO TERME</t>
  </si>
  <si>
    <t>Sarnico</t>
  </si>
  <si>
    <t>Scanzorosciate</t>
  </si>
  <si>
    <t>Schilpario</t>
  </si>
  <si>
    <t>Sedrina</t>
  </si>
  <si>
    <t>Selvino</t>
  </si>
  <si>
    <t>Serina</t>
  </si>
  <si>
    <t>Solto Collina</t>
  </si>
  <si>
    <t>Solza</t>
  </si>
  <si>
    <t>Sotto il Monte Giovanni XXIII</t>
  </si>
  <si>
    <t>Sovere</t>
  </si>
  <si>
    <t>Spirano</t>
  </si>
  <si>
    <t>Stezzano</t>
  </si>
  <si>
    <t>Strozza</t>
  </si>
  <si>
    <t>Suisio</t>
  </si>
  <si>
    <t>Taleggio</t>
  </si>
  <si>
    <t>Tavernola Bergamasca</t>
  </si>
  <si>
    <t>Torre de Busi</t>
  </si>
  <si>
    <t>Torre de' Roveri</t>
  </si>
  <si>
    <t>Torre Pallavicina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</si>
  <si>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</si>
  <si>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</si>
  <si>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</si>
  <si>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</si>
  <si>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</si>
  <si>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</si>
  <si>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</si>
  <si>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</si>
  <si>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</si>
  <si>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</si>
  <si>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Verdellino</t>
  </si>
  <si>
    <t>Vigano San Martino</t>
  </si>
  <si>
    <t>Vigolo</t>
  </si>
  <si>
    <t>Villa d'Adda</t>
  </si>
  <si>
    <t>Villa d'Almè</t>
  </si>
  <si>
    <t>Villa d'Ogna</t>
  </si>
  <si>
    <t>Villa di Serio</t>
  </si>
  <si>
    <t>Villongo</t>
  </si>
  <si>
    <t>Vilminore di Scalve</t>
  </si>
  <si>
    <t>Zanica</t>
  </si>
  <si>
    <t>BS</t>
  </si>
  <si>
    <t>Adro</t>
  </si>
  <si>
    <t>Agnosine</t>
  </si>
  <si>
    <t>Alfianello</t>
  </si>
  <si>
    <t>Anfo</t>
  </si>
  <si>
    <t>Angolo Terme</t>
  </si>
  <si>
    <t>Artogne</t>
  </si>
  <si>
    <t>Azzano Mella</t>
  </si>
  <si>
    <t>Bagolino</t>
  </si>
  <si>
    <t>Barbariga</t>
  </si>
  <si>
    <t>Barghe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</si>
  <si>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</si>
  <si>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</si>
  <si>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</si>
  <si>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</si>
  <si>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</si>
  <si>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</si>
  <si>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</si>
  <si>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</si>
  <si>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</si>
  <si>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</si>
  <si>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Bovezzo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</si>
  <si>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</si>
  <si>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</si>
  <si>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</si>
  <si>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</si>
  <si>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</si>
  <si>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</si>
  <si>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</si>
  <si>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</si>
  <si>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</si>
  <si>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</si>
  <si>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</si>
  <si>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</si>
  <si>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</si>
  <si>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</si>
  <si>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 Mella</t>
  </si>
  <si>
    <t>Castelcovati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</si>
  <si>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</si>
  <si>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</si>
  <si>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</si>
  <si>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</si>
  <si>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</si>
  <si>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</si>
  <si>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</si>
  <si>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Cevo</t>
  </si>
  <si>
    <t>Chiari</t>
  </si>
  <si>
    <t>Cigole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</si>
  <si>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</si>
  <si>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</si>
  <si>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</si>
  <si>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</si>
  <si>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</si>
  <si>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</si>
  <si>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</si>
  <si>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</si>
  <si>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</si>
  <si>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Darfo Boario Terme</t>
  </si>
  <si>
    <t>Dello</t>
  </si>
  <si>
    <t>Desenzano del Garda</t>
  </si>
  <si>
    <t>Edolo</t>
  </si>
  <si>
    <t>Erbusco</t>
  </si>
  <si>
    <t>Esine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</si>
  <si>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</si>
  <si>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</si>
  <si>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</si>
  <si>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</si>
  <si>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</si>
  <si>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</si>
  <si>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</si>
  <si>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</si>
  <si>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</si>
  <si>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</si>
  <si>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</si>
  <si>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</si>
  <si>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</si>
  <si>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</si>
  <si>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</si>
  <si>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</si>
  <si>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</si>
  <si>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</si>
  <si>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</si>
  <si>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</si>
  <si>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</si>
  <si>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</si>
  <si>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</si>
  <si>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</si>
  <si>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</si>
  <si>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</si>
  <si>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</si>
  <si>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</si>
  <si>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</si>
  <si>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</si>
  <si>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</si>
  <si>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</si>
  <si>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</si>
  <si>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</si>
  <si>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Moniga del Garda</t>
  </si>
  <si>
    <t>Monno</t>
  </si>
  <si>
    <t>Monte Isola</t>
  </si>
  <si>
    <t>Monticelli Brusati</t>
  </si>
  <si>
    <t>Montichiari</t>
  </si>
  <si>
    <t>Montirone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</si>
  <si>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</si>
  <si>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</si>
  <si>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</si>
  <si>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</si>
  <si>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</si>
  <si>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</si>
  <si>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</si>
  <si>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</si>
  <si>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</si>
  <si>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</si>
  <si>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</si>
  <si>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</si>
  <si>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</si>
  <si>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</si>
  <si>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</si>
  <si>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</si>
  <si>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</si>
  <si>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</si>
  <si>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</si>
  <si>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Passirano</t>
  </si>
  <si>
    <t>Pavone del Mella</t>
  </si>
  <si>
    <t>Pertica Alta</t>
  </si>
  <si>
    <t>Pertica Bassa</t>
  </si>
  <si>
    <t>Pezzaze</t>
  </si>
  <si>
    <t>Pian Camuno</t>
  </si>
  <si>
    <t>Pisogne</t>
  </si>
  <si>
    <t>Pompiano</t>
  </si>
  <si>
    <t>Poncarale</t>
  </si>
  <si>
    <t>Ponte di Legno</t>
  </si>
  <si>
    <t>Pontevico</t>
  </si>
  <si>
    <t>Pontoglio</t>
  </si>
  <si>
    <t>Pozzolengo</t>
  </si>
  <si>
    <t>Preseglie</t>
  </si>
  <si>
    <t>Provaglio d'Iseo</t>
  </si>
  <si>
    <t>Provaglio Val Sabbia</t>
  </si>
  <si>
    <t>Puegnago sul Garda</t>
  </si>
  <si>
    <t>Quinzano d\\\'Oglio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</si>
  <si>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</si>
  <si>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</si>
  <si>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</si>
  <si>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</si>
  <si>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</si>
  <si>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</si>
  <si>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</si>
  <si>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</si>
  <si>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</si>
  <si>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</si>
  <si>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</si>
  <si>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</si>
  <si>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</si>
  <si>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</si>
  <si>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</si>
  <si>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</si>
  <si>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</si>
  <si>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</si>
  <si>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</si>
  <si>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</si>
  <si>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</si>
  <si>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</si>
  <si>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</si>
  <si>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</si>
  <si>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</si>
  <si>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</si>
  <si>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</si>
  <si>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</si>
  <si>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</si>
  <si>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</si>
  <si>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Valvestino</t>
  </si>
  <si>
    <t>Verolanuova</t>
  </si>
  <si>
    <t>Verolavecchia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</si>
  <si>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</si>
  <si>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</si>
  <si>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</si>
  <si>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</si>
  <si>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</si>
  <si>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</si>
  <si>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</si>
  <si>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</si>
  <si>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Albavilla</t>
  </si>
  <si>
    <t>CO</t>
  </si>
  <si>
    <t>Albese con Cassano</t>
  </si>
  <si>
    <t>Albiolo</t>
  </si>
  <si>
    <t>Alserio</t>
  </si>
  <si>
    <t>ALTA VALLE INTELVI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</si>
  <si>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</si>
  <si>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</si>
  <si>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</si>
  <si>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</si>
  <si>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</si>
  <si>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</si>
  <si>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</si>
  <si>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</si>
  <si>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</si>
  <si>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</si>
  <si>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</si>
  <si>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</si>
  <si>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</si>
  <si>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</si>
  <si>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</si>
  <si>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</si>
  <si>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</si>
  <si>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</si>
  <si>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</si>
  <si>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</si>
  <si>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</si>
  <si>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</si>
  <si>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</si>
  <si>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</si>
  <si>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</si>
  <si>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</si>
  <si>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</si>
  <si>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</si>
  <si>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</si>
  <si>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</si>
  <si>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</si>
  <si>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</si>
  <si>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</si>
  <si>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</si>
  <si>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</si>
  <si>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CENTRO VALLE INTELVI</t>
  </si>
  <si>
    <t>Cerano d'Intelvi</t>
  </si>
  <si>
    <t>Cermenate</t>
  </si>
  <si>
    <t>Cernobbio</t>
  </si>
  <si>
    <t>Cirimido</t>
  </si>
  <si>
    <t>Claino con Osteno</t>
  </si>
  <si>
    <t>Colonno</t>
  </si>
  <si>
    <t>COLVERDE</t>
  </si>
  <si>
    <t>Como</t>
  </si>
  <si>
    <t>Corrido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</si>
  <si>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</si>
  <si>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</si>
  <si>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</si>
  <si>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</si>
  <si>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</si>
  <si>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</si>
  <si>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</si>
  <si>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</si>
  <si>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</si>
  <si>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</si>
  <si>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</si>
  <si>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</si>
  <si>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</si>
  <si>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</si>
  <si>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</si>
  <si>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</si>
  <si>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</si>
  <si>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Gravedona ed Uniti</t>
  </si>
  <si>
    <t>Griante</t>
  </si>
  <si>
    <t>Guanzate</t>
  </si>
  <si>
    <t>Inverigo</t>
  </si>
  <si>
    <t>Laino</t>
  </si>
  <si>
    <t>Lambrugo</t>
  </si>
  <si>
    <t>Lasnigo</t>
  </si>
  <si>
    <t>Lezzeno</t>
  </si>
  <si>
    <t>Limido Comasco</t>
  </si>
  <si>
    <t>Lipomo</t>
  </si>
  <si>
    <t>Locate Varesino</t>
  </si>
  <si>
    <t>Lomazzo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</si>
  <si>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</si>
  <si>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</si>
  <si>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</si>
  <si>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</si>
  <si>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</si>
  <si>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</si>
  <si>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</si>
  <si>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</si>
  <si>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</si>
  <si>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</si>
  <si>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</si>
  <si>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</si>
  <si>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</si>
  <si>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</si>
  <si>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</si>
  <si>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</si>
  <si>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Novedrate</t>
  </si>
  <si>
    <t>Olgiate Comasco</t>
  </si>
  <si>
    <t>Oltrona di San Mamette</t>
  </si>
  <si>
    <t>Orsenigo</t>
  </si>
  <si>
    <t>Peglio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</si>
  <si>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</si>
  <si>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</si>
  <si>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</si>
  <si>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</si>
  <si>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</si>
  <si>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</si>
  <si>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</si>
  <si>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</si>
  <si>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</si>
  <si>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</si>
  <si>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</si>
  <si>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</si>
  <si>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</si>
  <si>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</si>
  <si>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</si>
  <si>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</si>
  <si>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SAN SIRO</t>
  </si>
  <si>
    <t>Schignano</t>
  </si>
  <si>
    <t>Senna Comasco</t>
  </si>
  <si>
    <t>SOLBIATE con CAGNO</t>
  </si>
  <si>
    <t>Sorico</t>
  </si>
  <si>
    <t>Sormano</t>
  </si>
  <si>
    <t>Tavernerio</t>
  </si>
  <si>
    <t>Torno</t>
  </si>
  <si>
    <t>TREMEZZINA</t>
  </si>
  <si>
    <t>Trezzone</t>
  </si>
  <si>
    <t>Turate</t>
  </si>
  <si>
    <t>Uggiate-Trevano</t>
  </si>
  <si>
    <t>Val Rezzo</t>
  </si>
  <si>
    <t>Valbrona</t>
  </si>
  <si>
    <t>Valmorea</t>
  </si>
  <si>
    <t>Valsolda</t>
  </si>
  <si>
    <t>Veleso</t>
  </si>
  <si>
    <t>Vercana</t>
  </si>
  <si>
    <t>Vertemate con Minoprio</t>
  </si>
  <si>
    <t>Villa Guardia</t>
  </si>
  <si>
    <t>Zelbio</t>
  </si>
  <si>
    <t>Acquanegra Cremonese</t>
  </si>
  <si>
    <t>CR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</si>
  <si>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</si>
  <si>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</si>
  <si>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</si>
  <si>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</si>
  <si>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</si>
  <si>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</si>
  <si>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</si>
  <si>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</si>
  <si>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</si>
  <si>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</si>
  <si>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</si>
  <si>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</si>
  <si>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</si>
  <si>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</si>
  <si>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</si>
  <si>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</si>
  <si>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</si>
  <si>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</si>
  <si>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</si>
  <si>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</si>
  <si>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 Gabbiano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</si>
  <si>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</si>
  <si>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</si>
  <si>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</si>
  <si>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</si>
  <si>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</si>
  <si>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</si>
  <si>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</si>
  <si>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</si>
  <si>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</si>
  <si>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</si>
  <si>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</si>
  <si>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</si>
  <si>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</si>
  <si>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</si>
  <si>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</si>
  <si>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</si>
  <si>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</si>
  <si>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</si>
  <si>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</si>
  <si>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</si>
  <si>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</si>
  <si>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Pieve Delmona</t>
  </si>
  <si>
    <t>Genivolta</t>
  </si>
  <si>
    <t>Gerre de' Caprioli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</si>
  <si>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</si>
  <si>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</si>
  <si>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</si>
  <si>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</si>
  <si>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</si>
  <si>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</si>
  <si>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</si>
  <si>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</si>
  <si>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</si>
  <si>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</si>
  <si>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</si>
  <si>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</si>
  <si>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</si>
  <si>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</si>
  <si>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</si>
  <si>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</si>
  <si>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</si>
  <si>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</si>
  <si>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</si>
  <si>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</si>
  <si>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</si>
  <si>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 DRIZZONA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</si>
  <si>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</si>
  <si>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</si>
  <si>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</si>
  <si>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</si>
  <si>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</si>
  <si>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</si>
  <si>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</si>
  <si>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</si>
  <si>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</si>
  <si>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</si>
  <si>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</si>
  <si>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</si>
  <si>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</si>
  <si>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</si>
  <si>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</si>
  <si>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</si>
  <si>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</si>
  <si>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</si>
  <si>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</si>
  <si>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</si>
  <si>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</si>
  <si>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</si>
  <si>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</si>
  <si>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</si>
  <si>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</si>
  <si>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</si>
  <si>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</si>
  <si>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</si>
  <si>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</si>
  <si>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</si>
  <si>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</si>
  <si>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</si>
  <si>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</si>
  <si>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</si>
  <si>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de\'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</si>
  <si>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</si>
  <si>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</si>
  <si>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</si>
  <si>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</si>
  <si>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</si>
  <si>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</si>
  <si>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</si>
  <si>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</si>
  <si>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Abbadia Lariana</t>
  </si>
  <si>
    <t>LC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</si>
  <si>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</si>
  <si>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</si>
  <si>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</si>
  <si>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</si>
  <si>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</si>
  <si>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</si>
  <si>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</si>
  <si>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</si>
  <si>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</si>
  <si>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</si>
  <si>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</si>
  <si>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</si>
  <si>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</si>
  <si>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</si>
  <si>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</si>
  <si>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</si>
  <si>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</si>
  <si>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</si>
  <si>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</si>
  <si>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</si>
  <si>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</si>
  <si>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</si>
  <si>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</si>
  <si>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</si>
  <si>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</si>
  <si>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</si>
  <si>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</si>
  <si>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</si>
  <si>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</si>
  <si>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</si>
  <si>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</si>
  <si>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</si>
  <si>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</si>
  <si>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</si>
  <si>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</si>
  <si>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</si>
  <si>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</si>
  <si>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</si>
  <si>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</si>
  <si>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LA VALLETTA BRIANZA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</si>
  <si>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</si>
  <si>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</si>
  <si>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</si>
  <si>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</si>
  <si>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</si>
  <si>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</si>
  <si>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</si>
  <si>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</si>
  <si>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</si>
  <si>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</si>
  <si>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</si>
  <si>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</si>
  <si>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</si>
  <si>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</si>
  <si>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</si>
  <si>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</si>
  <si>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</si>
  <si>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</si>
  <si>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</si>
  <si>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</si>
  <si>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</si>
  <si>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</si>
  <si>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</si>
  <si>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</si>
  <si>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</si>
  <si>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</si>
  <si>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</si>
  <si>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</si>
  <si>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</si>
  <si>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</si>
  <si>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</si>
  <si>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</si>
  <si>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</si>
  <si>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</si>
  <si>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</si>
  <si>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</si>
  <si>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</si>
  <si>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</si>
  <si>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VALVARRONE</t>
  </si>
  <si>
    <t>Varenna</t>
  </si>
  <si>
    <t>Vercurago</t>
  </si>
  <si>
    <t>VERDERIO</t>
  </si>
  <si>
    <t>Abbadia Cerreto</t>
  </si>
  <si>
    <t>LO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</si>
  <si>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</si>
  <si>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</si>
  <si>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</si>
  <si>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</si>
  <si>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</si>
  <si>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</si>
  <si>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</si>
  <si>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</si>
  <si>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</si>
  <si>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</si>
  <si>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CASTELGERUNDO</t>
  </si>
  <si>
    <t>Castelnuovo Bocca d'Adda</t>
  </si>
  <si>
    <t>Castiraga Vidardo</t>
  </si>
  <si>
    <t>Cavenago d'Adda</t>
  </si>
  <si>
    <t>Cervignano d'Adda</t>
  </si>
  <si>
    <t>Comazzo</t>
  </si>
  <si>
    <t>Cornegliano Laudense</t>
  </si>
  <si>
    <t>Corno Giovine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</si>
  <si>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</si>
  <si>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</si>
  <si>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</si>
  <si>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</si>
  <si>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</si>
  <si>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</si>
  <si>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</si>
  <si>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</si>
  <si>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</si>
  <si>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</si>
  <si>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</si>
  <si>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</si>
  <si>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</si>
  <si>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</si>
  <si>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</si>
  <si>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</si>
  <si>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</si>
  <si>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</si>
  <si>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</si>
  <si>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</si>
  <si>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</si>
  <si>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</si>
  <si>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</si>
  <si>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</si>
  <si>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</si>
  <si>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</si>
  <si>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</si>
  <si>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</si>
  <si>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</si>
  <si>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</si>
  <si>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</si>
  <si>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</si>
  <si>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Turano Lodigiano</t>
  </si>
  <si>
    <t>Valera Fratta</t>
  </si>
  <si>
    <t>Villanova del Sillaro</t>
  </si>
  <si>
    <t>Zelo Buon Persico</t>
  </si>
  <si>
    <t>Agrate Brianza</t>
  </si>
  <si>
    <t>MB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</si>
  <si>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</si>
  <si>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</si>
  <si>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</si>
  <si>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</si>
  <si>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</si>
  <si>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</si>
  <si>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</si>
  <si>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</si>
  <si>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</si>
  <si>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</si>
  <si>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</si>
  <si>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</si>
  <si>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Busnago</t>
  </si>
  <si>
    <t>Camparada</t>
  </si>
  <si>
    <t>Caponago</t>
  </si>
  <si>
    <t>Carate Brianza</t>
  </si>
  <si>
    <t>Carnate</t>
  </si>
  <si>
    <t>Cavenago di Brianza</t>
  </si>
  <si>
    <t>Cesano Maderno</t>
  </si>
  <si>
    <t>Cogliate</t>
  </si>
  <si>
    <t>Concorezzo</t>
  </si>
  <si>
    <t>Cornate d'Adda</t>
  </si>
  <si>
    <t>Correzzana</t>
  </si>
  <si>
    <t>Desio</t>
  </si>
  <si>
    <t>Giussano</t>
  </si>
  <si>
    <t>Lentate sul Seveso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</si>
  <si>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</si>
  <si>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</si>
  <si>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</si>
  <si>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</si>
  <si>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</si>
  <si>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</si>
  <si>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</si>
  <si>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</si>
  <si>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</si>
  <si>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</si>
  <si>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</si>
  <si>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</si>
  <si>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Roncello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</si>
  <si>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</si>
  <si>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</si>
  <si>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</si>
  <si>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</si>
  <si>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</si>
  <si>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</si>
  <si>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</si>
  <si>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</si>
  <si>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</si>
  <si>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</si>
  <si>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</si>
  <si>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</si>
  <si>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</si>
  <si>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Abbiategrasso</t>
  </si>
  <si>
    <t>MI</t>
  </si>
  <si>
    <t>Albairate</t>
  </si>
  <si>
    <t>Arconate</t>
  </si>
  <si>
    <t>Arese</t>
  </si>
  <si>
    <t>Arluno</t>
  </si>
  <si>
    <t>Assago</t>
  </si>
  <si>
    <t>Baranzate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</si>
  <si>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</si>
  <si>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</si>
  <si>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</si>
  <si>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</si>
  <si>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</si>
  <si>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</si>
  <si>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</si>
  <si>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</si>
  <si>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</si>
  <si>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</si>
  <si>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</si>
  <si>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</si>
  <si>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</si>
  <si>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</si>
  <si>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</si>
  <si>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</si>
  <si>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</si>
  <si>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</si>
  <si>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</si>
  <si>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</si>
  <si>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</si>
  <si>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</si>
  <si>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</si>
  <si>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</si>
  <si>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</si>
  <si>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</si>
  <si>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</si>
  <si>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</si>
  <si>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</si>
  <si>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</si>
  <si>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</si>
  <si>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</si>
  <si>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</si>
  <si>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</si>
  <si>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</si>
  <si>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</si>
  <si>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</si>
  <si>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</si>
  <si>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</si>
  <si>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</si>
  <si>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</si>
  <si>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</si>
  <si>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</si>
  <si>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</si>
  <si>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</si>
  <si>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</si>
  <si>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</si>
  <si>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</si>
  <si>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</si>
  <si>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</si>
  <si>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</si>
  <si>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</si>
  <si>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</si>
  <si>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</si>
  <si>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</si>
  <si>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</si>
  <si>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</si>
  <si>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</si>
  <si>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</si>
  <si>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</si>
  <si>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</si>
  <si>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</si>
  <si>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</si>
  <si>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</si>
  <si>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</si>
  <si>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</si>
  <si>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</si>
  <si>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</si>
  <si>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</si>
  <si>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</si>
  <si>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</si>
  <si>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</si>
  <si>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</si>
  <si>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</si>
  <si>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</si>
  <si>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</si>
  <si>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</si>
  <si>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</si>
  <si>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</si>
  <si>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</si>
  <si>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</si>
  <si>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</si>
  <si>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</si>
  <si>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</si>
  <si>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</si>
  <si>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</si>
  <si>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</si>
  <si>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</si>
  <si>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</si>
  <si>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</si>
  <si>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</si>
  <si>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</si>
  <si>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</si>
  <si>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</si>
  <si>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</si>
  <si>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</si>
  <si>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</si>
  <si>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</si>
  <si>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</si>
  <si>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</si>
  <si>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</si>
  <si>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</si>
  <si>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</si>
  <si>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</si>
  <si>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</si>
  <si>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</si>
  <si>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</si>
  <si>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</si>
  <si>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</si>
  <si>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</si>
  <si>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</si>
  <si>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</si>
  <si>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</si>
  <si>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</si>
  <si>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Vanzaghello</t>
  </si>
  <si>
    <t>Vanzago</t>
  </si>
  <si>
    <t>Vaprio d'Adda</t>
  </si>
  <si>
    <t>VERMEZZO CON ZELO</t>
  </si>
  <si>
    <t>Vernate</t>
  </si>
  <si>
    <t>Vignate</t>
  </si>
  <si>
    <t>Villa Cortese</t>
  </si>
  <si>
    <t>Vimodrone</t>
  </si>
  <si>
    <t>Vittuone</t>
  </si>
  <si>
    <t>Vizzolo Predabissi</t>
  </si>
  <si>
    <t>Zibido San Giacomo</t>
  </si>
  <si>
    <t>Acquanegra sul Chiese</t>
  </si>
  <si>
    <t>MN</t>
  </si>
  <si>
    <t>Asola</t>
  </si>
  <si>
    <t>Bagnolo San Vito</t>
  </si>
  <si>
    <t>BORGO MANTOVANO</t>
  </si>
  <si>
    <t>BORGOVIRGILIO</t>
  </si>
  <si>
    <t>Bozzolo</t>
  </si>
  <si>
    <t>Canneto sull'Oglio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</si>
  <si>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</si>
  <si>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</si>
  <si>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</si>
  <si>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</si>
  <si>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</si>
  <si>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</si>
  <si>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</si>
  <si>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</si>
  <si>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</si>
  <si>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</si>
  <si>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</si>
  <si>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</si>
  <si>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</si>
  <si>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</si>
  <si>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</si>
  <si>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</si>
  <si>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</si>
  <si>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</si>
  <si>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</si>
  <si>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</si>
  <si>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</si>
  <si>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</si>
  <si>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</si>
  <si>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</si>
  <si>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</si>
  <si>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</si>
  <si>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</si>
  <si>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</si>
  <si>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</si>
  <si>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</si>
  <si>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</si>
  <si>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</si>
  <si>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</si>
  <si>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</si>
  <si>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</si>
  <si>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</si>
  <si>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</si>
  <si>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</si>
  <si>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</si>
  <si>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</si>
  <si>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</si>
  <si>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</si>
  <si>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</si>
  <si>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</si>
  <si>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</si>
  <si>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</si>
  <si>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</si>
  <si>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</si>
  <si>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</si>
  <si>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</si>
  <si>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</si>
  <si>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</si>
  <si>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</si>
  <si>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</si>
  <si>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</si>
  <si>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</si>
  <si>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Alagna</t>
  </si>
  <si>
    <t>PV</t>
  </si>
  <si>
    <t>Albaredo Arnaboldi</t>
  </si>
  <si>
    <t>Albonese</t>
  </si>
  <si>
    <t>Albuzzano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</si>
  <si>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</si>
  <si>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</si>
  <si>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</si>
  <si>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</si>
  <si>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</si>
  <si>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</si>
  <si>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</si>
  <si>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</si>
  <si>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</si>
  <si>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 San Siro</t>
  </si>
  <si>
    <t>Borgoratto Mormorolo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</si>
  <si>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</si>
  <si>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</si>
  <si>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</si>
  <si>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</si>
  <si>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</si>
  <si>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</si>
  <si>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</si>
  <si>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</si>
  <si>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</si>
  <si>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</si>
  <si>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</si>
  <si>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</si>
  <si>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</si>
  <si>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</si>
  <si>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</si>
  <si>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</si>
  <si>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</si>
  <si>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</si>
  <si>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</si>
  <si>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</si>
  <si>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</si>
  <si>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</si>
  <si>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</si>
  <si>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</si>
  <si>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</si>
  <si>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</si>
  <si>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</si>
  <si>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</si>
  <si>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</si>
  <si>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</si>
  <si>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COLLI VERDI</t>
  </si>
  <si>
    <t>Copiano</t>
  </si>
  <si>
    <t>Corana</t>
  </si>
  <si>
    <t>CORTEOLONA e GENZONE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</si>
  <si>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</si>
  <si>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</si>
  <si>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</si>
  <si>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</si>
  <si>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</si>
  <si>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</si>
  <si>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</si>
  <si>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</si>
  <si>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Galliavola</t>
  </si>
  <si>
    <t>Gambarana</t>
  </si>
  <si>
    <t>Gambolò</t>
  </si>
  <si>
    <t>Garlasco</t>
  </si>
  <si>
    <t>Gerenzago</t>
  </si>
  <si>
    <t>Giussago</t>
  </si>
  <si>
    <t>Godiasco</t>
  </si>
  <si>
    <t>Gravellona Lomellina</t>
  </si>
  <si>
    <t>Gropello Cairoli</t>
  </si>
  <si>
    <t>Inverno e Monteleone</t>
  </si>
  <si>
    <t>Landriano</t>
  </si>
  <si>
    <t>Linarolo</t>
  </si>
  <si>
    <t>Lomello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</si>
  <si>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</si>
  <si>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</si>
  <si>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</si>
  <si>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</si>
  <si>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</si>
  <si>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</si>
  <si>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</si>
  <si>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</si>
  <si>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</si>
  <si>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</si>
  <si>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</si>
  <si>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</si>
  <si>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</si>
  <si>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</si>
  <si>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</si>
  <si>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</si>
  <si>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</si>
  <si>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</si>
  <si>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</si>
  <si>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</si>
  <si>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</si>
  <si>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</si>
  <si>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</si>
  <si>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Pavia</t>
  </si>
  <si>
    <t>Pietra de' Giorgi</t>
  </si>
  <si>
    <t>Pieve Albignola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</si>
  <si>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</si>
  <si>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</si>
  <si>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</si>
  <si>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</si>
  <si>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</si>
  <si>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</si>
  <si>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</si>
  <si>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</si>
  <si>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</si>
  <si>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</si>
  <si>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</si>
  <si>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Susella</t>
  </si>
  <si>
    <t>Rognano</t>
  </si>
  <si>
    <t>Romagnese</t>
  </si>
  <si>
    <t>Roncaro</t>
  </si>
  <si>
    <t>San Damiano al Colle</t>
  </si>
  <si>
    <t>San Genesio ed Uniti</t>
  </si>
  <si>
    <t>San Martino Siccomario</t>
  </si>
  <si>
    <t>Sannazzaro de' Burgondi</t>
  </si>
  <si>
    <t>Sant'Alessio con Vialone</t>
  </si>
  <si>
    <t>Sant'Angelo Lomellina</t>
  </si>
  <si>
    <t>Santa Cristina e Bissone</t>
  </si>
  <si>
    <t>Santa Giuletta</t>
  </si>
  <si>
    <t>Santa Maria della Versa</t>
  </si>
  <si>
    <t>Scaldasole</t>
  </si>
  <si>
    <t>Semiana</t>
  </si>
  <si>
    <t>Siziano</t>
  </si>
  <si>
    <t>Sommo</t>
  </si>
  <si>
    <t>Spessa</t>
  </si>
  <si>
    <t>Stradella</t>
  </si>
  <si>
    <t>Suardi</t>
  </si>
  <si>
    <t>Torre d'Arese</t>
  </si>
  <si>
    <t>Torre d'Isola</t>
  </si>
  <si>
    <t>Torre de' Negri</t>
  </si>
  <si>
    <t>Torrevecchia Pia</t>
  </si>
  <si>
    <t>Travacò Siccomario</t>
  </si>
  <si>
    <t>Tromello</t>
  </si>
  <si>
    <t>Trovo</t>
  </si>
  <si>
    <t>Val di Nizza</t>
  </si>
  <si>
    <t>Valeggio</t>
  </si>
  <si>
    <t>Valle Salimbene</t>
  </si>
  <si>
    <t>Varzi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</si>
  <si>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</si>
  <si>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</si>
  <si>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</si>
  <si>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</si>
  <si>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</si>
  <si>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</si>
  <si>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</si>
  <si>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</si>
  <si>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Voghera</t>
  </si>
  <si>
    <t>Zavattarello</t>
  </si>
  <si>
    <t>Zeccone</t>
  </si>
  <si>
    <t>Zenevredo</t>
  </si>
  <si>
    <t>Zerbo</t>
  </si>
  <si>
    <t>Zerbolò</t>
  </si>
  <si>
    <t>Zinasco</t>
  </si>
  <si>
    <t>Albaredo per San Marco</t>
  </si>
  <si>
    <t>SO</t>
  </si>
  <si>
    <t>Aprica</t>
  </si>
  <si>
    <t>Ardenno</t>
  </si>
  <si>
    <t>Berbenno di Valtellina</t>
  </si>
  <si>
    <t>Bianzone</t>
  </si>
  <si>
    <t>Bormio</t>
  </si>
  <si>
    <t>Caiolo</t>
  </si>
  <si>
    <t>Campodolcino</t>
  </si>
  <si>
    <t>Caspoggio</t>
  </si>
  <si>
    <t>Castello dell\\\'Acqua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</si>
  <si>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</si>
  <si>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</si>
  <si>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</si>
  <si>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</si>
  <si>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</si>
  <si>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</si>
  <si>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</si>
  <si>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</si>
  <si>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</si>
  <si>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</si>
  <si>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</si>
  <si>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</si>
  <si>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</si>
  <si>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</si>
  <si>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Fusine</t>
  </si>
  <si>
    <t>Gerola Alta</t>
  </si>
  <si>
    <t>GORDONA</t>
  </si>
  <si>
    <t>Grosio</t>
  </si>
  <si>
    <t>Grosotto</t>
  </si>
  <si>
    <t>Lanzada</t>
  </si>
  <si>
    <t>Livigno</t>
  </si>
  <si>
    <t>Lovero</t>
  </si>
  <si>
    <t>Madesimo</t>
  </si>
  <si>
    <t>Mantello</t>
  </si>
  <si>
    <t>Mazzo di Valtellina</t>
  </si>
  <si>
    <t>Montagna in Valtellina</t>
  </si>
  <si>
    <t>Morbegno</t>
  </si>
  <si>
    <t>Novate Mezzola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</si>
  <si>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</si>
  <si>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</si>
  <si>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</si>
  <si>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</si>
  <si>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</si>
  <si>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</si>
  <si>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</si>
  <si>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</si>
  <si>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</si>
  <si>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</si>
  <si>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</si>
  <si>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</si>
  <si>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</si>
  <si>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</si>
  <si>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</si>
  <si>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</si>
  <si>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</si>
  <si>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</si>
  <si>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</si>
  <si>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</si>
  <si>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</si>
  <si>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 Masino</t>
  </si>
  <si>
    <t>Valdidentro</t>
  </si>
  <si>
    <t>Valdisotto</t>
  </si>
  <si>
    <t>Valfurva</t>
  </si>
  <si>
    <t>Verceia</t>
  </si>
  <si>
    <t>Vervio</t>
  </si>
  <si>
    <t>Villa di Chiavenna</t>
  </si>
  <si>
    <t>Villa di Tirano</t>
  </si>
  <si>
    <t>Agra</t>
  </si>
  <si>
    <t>VA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</si>
  <si>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</si>
  <si>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</si>
  <si>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</si>
  <si>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</si>
  <si>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</si>
  <si>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</si>
  <si>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</si>
  <si>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</si>
  <si>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</si>
  <si>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</si>
  <si>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</si>
  <si>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</si>
  <si>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</si>
  <si>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</si>
  <si>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</si>
  <si>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</si>
  <si>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</si>
  <si>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</si>
  <si>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</si>
  <si>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</si>
  <si>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</si>
  <si>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</si>
  <si>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</si>
  <si>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</si>
  <si>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</si>
  <si>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 con OSMATE</t>
  </si>
  <si>
    <t>Cairate</t>
  </si>
  <si>
    <t>Cantello</t>
  </si>
  <si>
    <t>Cardano al Campo</t>
  </si>
  <si>
    <t>Carnago</t>
  </si>
  <si>
    <t>Caronno Pertusella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</si>
  <si>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</si>
  <si>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</si>
  <si>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</si>
  <si>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</si>
  <si>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</si>
  <si>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</si>
  <si>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</si>
  <si>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</si>
  <si>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</si>
  <si>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</si>
  <si>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</si>
  <si>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</si>
  <si>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</si>
  <si>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</si>
  <si>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</si>
  <si>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</si>
  <si>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</si>
  <si>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</si>
  <si>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</si>
  <si>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</si>
  <si>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</si>
  <si>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</si>
  <si>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</si>
  <si>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</si>
  <si>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</si>
  <si>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</si>
  <si>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</si>
  <si>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</si>
  <si>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</si>
  <si>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</si>
  <si>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</si>
  <si>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</si>
  <si>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</si>
  <si>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</si>
  <si>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</si>
  <si>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</si>
  <si>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</si>
  <si>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</si>
  <si>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</si>
  <si>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</si>
  <si>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</si>
  <si>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</si>
  <si>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</si>
  <si>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</si>
  <si>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Gornate-Olona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</si>
  <si>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</si>
  <si>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</si>
  <si>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</si>
  <si>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</si>
  <si>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</si>
  <si>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</si>
  <si>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</si>
  <si>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</si>
  <si>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</si>
  <si>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</si>
  <si>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</si>
  <si>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</si>
  <si>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</si>
  <si>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 con PINO e VEDDASCA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</si>
  <si>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</si>
  <si>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</si>
  <si>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</si>
  <si>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</si>
  <si>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</si>
  <si>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</si>
  <si>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</si>
  <si>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</si>
  <si>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</si>
  <si>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</si>
  <si>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</si>
  <si>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</si>
  <si>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</si>
  <si>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</si>
  <si>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</si>
  <si>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</si>
  <si>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</si>
  <si>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</si>
  <si>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</si>
  <si>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</si>
  <si>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</si>
  <si>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</si>
  <si>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</si>
  <si>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</si>
  <si>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</si>
  <si>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</si>
  <si>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</si>
  <si>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</si>
  <si>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</si>
  <si>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</si>
  <si>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</si>
  <si>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</si>
  <si>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</si>
  <si>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</si>
  <si>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</si>
  <si>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</si>
  <si>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</si>
  <si>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Venegono Inferiore</t>
  </si>
  <si>
    <t>Vergiate</t>
  </si>
  <si>
    <t>Viggiù</t>
  </si>
  <si>
    <t>Vizzola Ticino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</si>
</sst>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0"/>
  <sheetViews>
    <sheetView showGridLines="0" tabSelected="1" zoomScalePageLayoutView="0" workbookViewId="0" topLeftCell="A1343">
      <selection activeCell="G1380" sqref="G1380"/>
    </sheetView>
  </sheetViews>
  <sheetFormatPr defaultColWidth="35.57421875" defaultRowHeight="15"/>
  <cols>
    <col min="1" max="1" width="12.00390625" style="0" bestFit="1" customWidth="1"/>
    <col min="2" max="2" width="7.57421875" style="0" bestFit="1" customWidth="1"/>
    <col min="3" max="3" width="28.140625" style="0" bestFit="1" customWidth="1"/>
    <col min="4" max="4" width="10.8515625" style="0" bestFit="1" customWidth="1"/>
    <col min="5" max="5" width="9.421875" style="0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1" t="str">
        <f>"00712970169"</f>
        <v>00712970169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ht="15">
      <c r="A3" s="1" t="str">
        <f>"00712980168"</f>
        <v>00712980168</v>
      </c>
      <c r="B3" s="1" t="s">
        <v>5</v>
      </c>
      <c r="C3" s="1" t="s">
        <v>9</v>
      </c>
      <c r="D3" s="1" t="s">
        <v>7</v>
      </c>
      <c r="E3" s="1" t="s">
        <v>8</v>
      </c>
    </row>
    <row r="4" spans="1:5" ht="15">
      <c r="A4" s="1" t="str">
        <f>"00684170160"</f>
        <v>00684170160</v>
      </c>
      <c r="B4" s="1" t="s">
        <v>5</v>
      </c>
      <c r="C4" s="1" t="s">
        <v>10</v>
      </c>
      <c r="D4" s="1" t="s">
        <v>7</v>
      </c>
      <c r="E4" s="1" t="s">
        <v>8</v>
      </c>
    </row>
    <row r="5" spans="1:5" ht="15">
      <c r="A5" s="1" t="str">
        <f>"85001070169"</f>
        <v>85001070169</v>
      </c>
      <c r="B5" s="1" t="s">
        <v>5</v>
      </c>
      <c r="C5" s="1" t="s">
        <v>11</v>
      </c>
      <c r="D5" s="1" t="s">
        <v>7</v>
      </c>
      <c r="E5" s="1" t="s">
        <v>8</v>
      </c>
    </row>
    <row r="6" spans="1:5" ht="15">
      <c r="A6" s="1" t="str">
        <f>"80021130168"</f>
        <v>80021130168</v>
      </c>
      <c r="B6" s="1" t="s">
        <v>5</v>
      </c>
      <c r="C6" s="1" t="s">
        <v>12</v>
      </c>
      <c r="D6" s="1" t="s">
        <v>7</v>
      </c>
      <c r="E6" s="1" t="s">
        <v>8</v>
      </c>
    </row>
    <row r="7" spans="1:5" ht="15">
      <c r="A7" s="1" t="str">
        <f>"00334080165"</f>
        <v>00334080165</v>
      </c>
      <c r="B7" s="1" t="s">
        <v>5</v>
      </c>
      <c r="C7" s="1" t="s">
        <v>13</v>
      </c>
      <c r="D7" s="1" t="s">
        <v>7</v>
      </c>
      <c r="E7" s="1" t="s">
        <v>8</v>
      </c>
    </row>
    <row r="8" spans="1:5" ht="15">
      <c r="A8" s="1" t="str">
        <f>"00533860169"</f>
        <v>00533860169</v>
      </c>
      <c r="B8" s="1" t="s">
        <v>5</v>
      </c>
      <c r="C8" s="1" t="s">
        <v>14</v>
      </c>
      <c r="D8" s="1" t="s">
        <v>7</v>
      </c>
      <c r="E8" s="1" t="s">
        <v>8</v>
      </c>
    </row>
    <row r="9" spans="1:5" ht="15">
      <c r="A9" s="1" t="str">
        <f>"00721290161"</f>
        <v>00721290161</v>
      </c>
      <c r="B9" s="1" t="s">
        <v>5</v>
      </c>
      <c r="C9" s="1" t="s">
        <v>15</v>
      </c>
      <c r="D9" s="1" t="s">
        <v>7</v>
      </c>
      <c r="E9" s="1" t="s">
        <v>8</v>
      </c>
    </row>
    <row r="10" spans="1:5" ht="15">
      <c r="A10" s="1" t="str">
        <f>"00657640165"</f>
        <v>00657640165</v>
      </c>
      <c r="B10" s="1" t="s">
        <v>5</v>
      </c>
      <c r="C10" s="1" t="s">
        <v>16</v>
      </c>
      <c r="D10" s="1" t="s">
        <v>7</v>
      </c>
      <c r="E10" s="1" t="s">
        <v>8</v>
      </c>
    </row>
    <row r="11" spans="1:5" ht="15">
      <c r="A11" s="1" t="str">
        <f>"84003870163"</f>
        <v>84003870163</v>
      </c>
      <c r="B11" s="1" t="s">
        <v>5</v>
      </c>
      <c r="C11" s="1" t="s">
        <v>17</v>
      </c>
      <c r="D11" s="1" t="s">
        <v>7</v>
      </c>
      <c r="E11" s="1" t="s">
        <v>8</v>
      </c>
    </row>
    <row r="12" spans="1:5" ht="15">
      <c r="A12" s="1" t="str">
        <f>"85002410166"</f>
        <v>85002410166</v>
      </c>
      <c r="B12" s="1" t="s">
        <v>5</v>
      </c>
      <c r="C12" s="1" t="s">
        <v>18</v>
      </c>
      <c r="D12" s="1" t="s">
        <v>7</v>
      </c>
      <c r="E12" s="1" t="s">
        <v>8</v>
      </c>
    </row>
    <row r="13" spans="1:5" ht="15">
      <c r="A13" s="1" t="str">
        <f>"00374900165"</f>
        <v>00374900165</v>
      </c>
      <c r="B13" s="1" t="s">
        <v>5</v>
      </c>
      <c r="C13" s="1" t="s">
        <v>19</v>
      </c>
      <c r="D13" s="1" t="s">
        <v>7</v>
      </c>
      <c r="E13" s="1" t="s">
        <v>8</v>
      </c>
    </row>
    <row r="14" spans="1:5" ht="15">
      <c r="A14" s="1" t="str">
        <f>"00681530168"</f>
        <v>00681530168</v>
      </c>
      <c r="B14" s="1" t="s">
        <v>5</v>
      </c>
      <c r="C14" s="1" t="s">
        <v>20</v>
      </c>
      <c r="D14" s="1" t="s">
        <v>7</v>
      </c>
      <c r="E14" s="1" t="s">
        <v>8</v>
      </c>
    </row>
    <row r="15" spans="1:5" ht="15">
      <c r="A15" s="1" t="str">
        <f>"00579440165"</f>
        <v>00579440165</v>
      </c>
      <c r="B15" s="1" t="s">
        <v>5</v>
      </c>
      <c r="C15" s="1" t="s">
        <v>21</v>
      </c>
      <c r="D15" s="1" t="s">
        <v>7</v>
      </c>
      <c r="E15" s="1" t="s">
        <v>8</v>
      </c>
    </row>
    <row r="16" spans="1:5" ht="15">
      <c r="A16" s="1" t="str">
        <f>"00720170166"</f>
        <v>00720170166</v>
      </c>
      <c r="B16" s="1" t="s">
        <v>5</v>
      </c>
      <c r="C16" s="1" t="s">
        <v>22</v>
      </c>
      <c r="D16" s="1" t="s">
        <v>7</v>
      </c>
      <c r="E16" s="1" t="s">
        <v>8</v>
      </c>
    </row>
    <row r="17" spans="1:5" ht="15">
      <c r="A17" s="1" t="str">
        <f>"00678470162"</f>
        <v>00678470162</v>
      </c>
      <c r="B17" s="1" t="s">
        <v>5</v>
      </c>
      <c r="C17" s="1" t="s">
        <v>23</v>
      </c>
      <c r="D17" s="1" t="s">
        <v>7</v>
      </c>
      <c r="E17" s="1" t="s">
        <v>8</v>
      </c>
    </row>
    <row r="18" spans="1:5" ht="15">
      <c r="A18" s="1" t="str">
        <f>"83000390167"</f>
        <v>83000390167</v>
      </c>
      <c r="B18" s="1" t="s">
        <v>5</v>
      </c>
      <c r="C18" s="1" t="s">
        <v>24</v>
      </c>
      <c r="D18" s="1" t="s">
        <v>7</v>
      </c>
      <c r="E18" s="1" t="s">
        <v>8</v>
      </c>
    </row>
    <row r="19" spans="1:5" ht="15">
      <c r="A19" s="1" t="str">
        <f>"80029080167"</f>
        <v>80029080167</v>
      </c>
      <c r="B19" s="1" t="s">
        <v>5</v>
      </c>
      <c r="C19" s="1" t="s">
        <v>25</v>
      </c>
      <c r="D19" s="1" t="s">
        <v>7</v>
      </c>
      <c r="E19" s="1" t="s">
        <v>8</v>
      </c>
    </row>
    <row r="20" spans="1:5" ht="15">
      <c r="A20" s="1" t="str">
        <f>"00505610162"</f>
        <v>00505610162</v>
      </c>
      <c r="B20" s="1" t="s">
        <v>5</v>
      </c>
      <c r="C20" s="1" t="s">
        <v>26</v>
      </c>
      <c r="D20" s="1" t="s">
        <v>7</v>
      </c>
      <c r="E20" s="1" t="s">
        <v>8</v>
      </c>
    </row>
    <row r="21" spans="1:5" ht="15">
      <c r="A21" s="1" t="str">
        <f>"00313890162"</f>
        <v>00313890162</v>
      </c>
      <c r="B21" s="1" t="s">
        <v>5</v>
      </c>
      <c r="C21" s="1" t="s">
        <v>27</v>
      </c>
      <c r="D21" s="1" t="s">
        <v>7</v>
      </c>
      <c r="E21" s="1" t="s">
        <v>8</v>
      </c>
    </row>
    <row r="22" spans="1:5" ht="15">
      <c r="A22" s="1" t="str">
        <f>"80034840167"</f>
        <v>80034840167</v>
      </c>
      <c r="B22" s="1" t="s">
        <v>5</v>
      </c>
      <c r="C22" s="1" t="s">
        <v>28</v>
      </c>
      <c r="D22" s="1" t="s">
        <v>7</v>
      </c>
      <c r="E22" s="1" t="s">
        <v>8</v>
      </c>
    </row>
    <row r="23" spans="1:5" ht="15">
      <c r="A23" s="1" t="str">
        <f>"00566590162"</f>
        <v>00566590162</v>
      </c>
      <c r="B23" s="1" t="s">
        <v>5</v>
      </c>
      <c r="C23" s="1" t="s">
        <v>29</v>
      </c>
      <c r="D23" s="1" t="s">
        <v>7</v>
      </c>
      <c r="E23" s="1" t="s">
        <v>8</v>
      </c>
    </row>
    <row r="24" spans="1:5" ht="15">
      <c r="A24" s="1" t="str">
        <f>"00633530167"</f>
        <v>00633530167</v>
      </c>
      <c r="B24" s="1" t="s">
        <v>5</v>
      </c>
      <c r="C24" s="1" t="s">
        <v>30</v>
      </c>
      <c r="D24" s="1" t="s">
        <v>7</v>
      </c>
      <c r="E24" s="1" t="s">
        <v>8</v>
      </c>
    </row>
    <row r="25" spans="1:5" ht="15">
      <c r="A25" s="1" t="str">
        <f>"00707790168"</f>
        <v>00707790168</v>
      </c>
      <c r="B25" s="1" t="s">
        <v>5</v>
      </c>
      <c r="C25" s="1" t="s">
        <v>31</v>
      </c>
      <c r="D25" s="1" t="s">
        <v>7</v>
      </c>
      <c r="E25" s="1" t="s">
        <v>8</v>
      </c>
    </row>
    <row r="26" spans="1:5" ht="15">
      <c r="A26" s="1" t="str">
        <f>"00240930164"</f>
        <v>00240930164</v>
      </c>
      <c r="B26" s="1" t="s">
        <v>5</v>
      </c>
      <c r="C26" s="1" t="s">
        <v>32</v>
      </c>
      <c r="D26" s="1" t="s">
        <v>7</v>
      </c>
      <c r="E26" s="1" t="s">
        <v>8</v>
      </c>
    </row>
    <row r="27" spans="1:5" ht="15">
      <c r="A27" s="1" t="str">
        <f>"82000620169"</f>
        <v>82000620169</v>
      </c>
      <c r="B27" s="1" t="s">
        <v>5</v>
      </c>
      <c r="C27" s="1" t="s">
        <v>33</v>
      </c>
      <c r="D27" s="1" t="s">
        <v>7</v>
      </c>
      <c r="E27" s="1" t="s">
        <v>8</v>
      </c>
    </row>
    <row r="28" spans="1:5" ht="15">
      <c r="A28" s="1" t="str">
        <f>"00722580164"</f>
        <v>00722580164</v>
      </c>
      <c r="B28" s="1" t="s">
        <v>5</v>
      </c>
      <c r="C28" s="1" t="s">
        <v>34</v>
      </c>
      <c r="D28" s="1" t="s">
        <v>7</v>
      </c>
      <c r="E28" s="1" t="s">
        <v>8</v>
      </c>
    </row>
    <row r="29" spans="1:5" ht="15">
      <c r="A29" s="1" t="str">
        <f>"00347900169"</f>
        <v>00347900169</v>
      </c>
      <c r="B29" s="1" t="s">
        <v>5</v>
      </c>
      <c r="C29" s="1" t="s">
        <v>35</v>
      </c>
      <c r="D29" s="1" t="s">
        <v>7</v>
      </c>
      <c r="E29" s="1" t="s">
        <v>8</v>
      </c>
    </row>
    <row r="30" spans="1:5" ht="15">
      <c r="A30" s="1" t="str">
        <f>"00321940165"</f>
        <v>00321940165</v>
      </c>
      <c r="B30" s="1" t="s">
        <v>5</v>
      </c>
      <c r="C30" s="1" t="s">
        <v>36</v>
      </c>
      <c r="D30" s="1" t="s">
        <v>7</v>
      </c>
      <c r="E30" s="1" t="s">
        <v>8</v>
      </c>
    </row>
    <row r="31" spans="1:5" ht="15">
      <c r="A31" s="1" t="str">
        <f>"00334660164"</f>
        <v>00334660164</v>
      </c>
      <c r="B31" s="1" t="s">
        <v>5</v>
      </c>
      <c r="C31" s="1" t="s">
        <v>37</v>
      </c>
      <c r="D31" s="1" t="s">
        <v>7</v>
      </c>
      <c r="E31" s="1" t="s">
        <v>8</v>
      </c>
    </row>
    <row r="32" spans="1:5" ht="15">
      <c r="A32" s="1" t="str">
        <f>"00619750169"</f>
        <v>00619750169</v>
      </c>
      <c r="B32" s="1" t="s">
        <v>5</v>
      </c>
      <c r="C32" s="1" t="s">
        <v>38</v>
      </c>
      <c r="D32" s="1" t="s">
        <v>7</v>
      </c>
      <c r="E32" s="1" t="s">
        <v>8</v>
      </c>
    </row>
    <row r="33" spans="1:5" ht="15">
      <c r="A33" s="1" t="str">
        <f>"82001410164"</f>
        <v>82001410164</v>
      </c>
      <c r="B33" s="1" t="s">
        <v>5</v>
      </c>
      <c r="C33" s="1" t="s">
        <v>39</v>
      </c>
      <c r="D33" s="1" t="s">
        <v>7</v>
      </c>
      <c r="E33" s="1" t="s">
        <v>8</v>
      </c>
    </row>
    <row r="34" spans="1:5" ht="15">
      <c r="A34" s="1" t="str">
        <f>"84000930168"</f>
        <v>84000930168</v>
      </c>
      <c r="B34" s="1" t="s">
        <v>5</v>
      </c>
      <c r="C34" s="1" t="s">
        <v>40</v>
      </c>
      <c r="D34" s="1" t="s">
        <v>7</v>
      </c>
      <c r="E34" s="1" t="s">
        <v>8</v>
      </c>
    </row>
    <row r="35" spans="1:5" ht="15">
      <c r="A35" s="1" t="str">
        <f>"00747990166"</f>
        <v>00747990166</v>
      </c>
      <c r="B35" s="1" t="s">
        <v>5</v>
      </c>
      <c r="C35" s="1" t="s">
        <v>41</v>
      </c>
      <c r="D35" s="1" t="s">
        <v>7</v>
      </c>
      <c r="E35" s="1" t="s">
        <v>8</v>
      </c>
    </row>
    <row r="36" spans="1:5" ht="15">
      <c r="A36" s="1" t="str">
        <f>"00720160167"</f>
        <v>00720160167</v>
      </c>
      <c r="B36" s="1" t="s">
        <v>5</v>
      </c>
      <c r="C36" s="1" t="s">
        <v>42</v>
      </c>
      <c r="D36" s="1" t="s">
        <v>7</v>
      </c>
      <c r="E36" s="1" t="s">
        <v>8</v>
      </c>
    </row>
    <row r="37" spans="1:5" ht="15">
      <c r="A37" s="1" t="str">
        <f>"00662780162"</f>
        <v>00662780162</v>
      </c>
      <c r="B37" s="1" t="s">
        <v>5</v>
      </c>
      <c r="C37" s="1" t="s">
        <v>43</v>
      </c>
      <c r="D37" s="1" t="s">
        <v>7</v>
      </c>
      <c r="E37" s="1" t="s">
        <v>8</v>
      </c>
    </row>
    <row r="38" spans="1:5" ht="15">
      <c r="A38" s="1" t="str">
        <f>"00372530162"</f>
        <v>00372530162</v>
      </c>
      <c r="B38" s="1" t="s">
        <v>5</v>
      </c>
      <c r="C38" s="1" t="s">
        <v>44</v>
      </c>
      <c r="D38" s="1" t="s">
        <v>7</v>
      </c>
      <c r="E38" s="1" t="s">
        <v>8</v>
      </c>
    </row>
    <row r="39" spans="1:5" ht="15">
      <c r="A39" s="1" t="str">
        <f>"00229710165"</f>
        <v>00229710165</v>
      </c>
      <c r="B39" s="1" t="s">
        <v>5</v>
      </c>
      <c r="C39" s="1" t="s">
        <v>45</v>
      </c>
      <c r="D39" s="1" t="s">
        <v>7</v>
      </c>
      <c r="E39" s="1" t="s">
        <v>8</v>
      </c>
    </row>
    <row r="40" spans="1:5" ht="15">
      <c r="A40" s="1" t="str">
        <f>"00246370167"</f>
        <v>00246370167</v>
      </c>
      <c r="B40" s="1" t="s">
        <v>5</v>
      </c>
      <c r="C40" s="1" t="s">
        <v>46</v>
      </c>
      <c r="D40" s="1" t="s">
        <v>7</v>
      </c>
      <c r="E40" s="1" t="s">
        <v>8</v>
      </c>
    </row>
    <row r="41" spans="1:5" ht="15">
      <c r="A41" s="1" t="str">
        <f>"00328940168"</f>
        <v>00328940168</v>
      </c>
      <c r="B41" s="1" t="s">
        <v>5</v>
      </c>
      <c r="C41" s="1" t="s">
        <v>47</v>
      </c>
      <c r="D41" s="1" t="s">
        <v>7</v>
      </c>
      <c r="E41" s="1" t="s">
        <v>8</v>
      </c>
    </row>
    <row r="42" spans="1:5" ht="15">
      <c r="A42" s="1" t="str">
        <f>"00342890167"</f>
        <v>00342890167</v>
      </c>
      <c r="B42" s="1" t="s">
        <v>5</v>
      </c>
      <c r="C42" s="1" t="s">
        <v>48</v>
      </c>
      <c r="D42" s="1" t="s">
        <v>7</v>
      </c>
      <c r="E42" s="1" t="s">
        <v>8</v>
      </c>
    </row>
    <row r="43" spans="1:5" ht="15">
      <c r="A43" s="1" t="str">
        <f>"00505600163"</f>
        <v>00505600163</v>
      </c>
      <c r="B43" s="1" t="s">
        <v>5</v>
      </c>
      <c r="C43" s="1" t="s">
        <v>49</v>
      </c>
      <c r="D43" s="1" t="s">
        <v>7</v>
      </c>
      <c r="E43" s="1" t="s">
        <v>8</v>
      </c>
    </row>
    <row r="44" spans="1:5" ht="15">
      <c r="A44" s="1" t="str">
        <f>"00325440162"</f>
        <v>00325440162</v>
      </c>
      <c r="B44" s="1" t="s">
        <v>5</v>
      </c>
      <c r="C44" s="1" t="s">
        <v>50</v>
      </c>
      <c r="D44" s="1" t="s">
        <v>7</v>
      </c>
      <c r="E44" s="1" t="s">
        <v>8</v>
      </c>
    </row>
    <row r="45" spans="1:5" ht="15">
      <c r="A45" s="1" t="str">
        <f>"82003130166"</f>
        <v>82003130166</v>
      </c>
      <c r="B45" s="1" t="s">
        <v>5</v>
      </c>
      <c r="C45" s="1" t="s">
        <v>51</v>
      </c>
      <c r="D45" s="1" t="s">
        <v>7</v>
      </c>
      <c r="E45" s="1" t="s">
        <v>8</v>
      </c>
    </row>
    <row r="46" spans="1:5" ht="15">
      <c r="A46" s="1" t="str">
        <f>"00272830167"</f>
        <v>00272830167</v>
      </c>
      <c r="B46" s="1" t="s">
        <v>5</v>
      </c>
      <c r="C46" s="1" t="s">
        <v>52</v>
      </c>
      <c r="D46" s="1" t="s">
        <v>7</v>
      </c>
      <c r="E46" s="1" t="s">
        <v>8</v>
      </c>
    </row>
    <row r="47" spans="1:5" ht="15">
      <c r="A47" s="1" t="str">
        <f>"00247620164"</f>
        <v>00247620164</v>
      </c>
      <c r="B47" s="1" t="s">
        <v>5</v>
      </c>
      <c r="C47" s="1" t="s">
        <v>53</v>
      </c>
      <c r="D47" s="1" t="s">
        <v>7</v>
      </c>
      <c r="E47" s="1" t="s">
        <v>8</v>
      </c>
    </row>
    <row r="48" spans="1:5" ht="15">
      <c r="A48" s="1" t="str">
        <f>"00637300161"</f>
        <v>00637300161</v>
      </c>
      <c r="B48" s="1" t="s">
        <v>5</v>
      </c>
      <c r="C48" s="1" t="s">
        <v>54</v>
      </c>
      <c r="D48" s="1" t="s">
        <v>7</v>
      </c>
      <c r="E48" s="1" t="s">
        <v>8</v>
      </c>
    </row>
    <row r="49" spans="1:5" ht="15">
      <c r="A49" s="1" t="str">
        <f>"01024090167"</f>
        <v>01024090167</v>
      </c>
      <c r="B49" s="1" t="s">
        <v>5</v>
      </c>
      <c r="C49" s="1" t="s">
        <v>55</v>
      </c>
      <c r="D49" s="1" t="s">
        <v>7</v>
      </c>
      <c r="E49" s="1" t="s">
        <v>8</v>
      </c>
    </row>
    <row r="50" spans="1:5" ht="15">
      <c r="A50" s="1" t="str">
        <f>"80016780167"</f>
        <v>80016780167</v>
      </c>
      <c r="B50" s="1" t="s">
        <v>5</v>
      </c>
      <c r="C50" s="1" t="s">
        <v>56</v>
      </c>
      <c r="D50" s="1" t="s">
        <v>7</v>
      </c>
      <c r="E50" s="1" t="s">
        <v>8</v>
      </c>
    </row>
    <row r="51" spans="1:5" ht="15">
      <c r="A51" s="1" t="str">
        <f>"84002230161"</f>
        <v>84002230161</v>
      </c>
      <c r="B51" s="1" t="s">
        <v>5</v>
      </c>
      <c r="C51" s="1" t="s">
        <v>57</v>
      </c>
      <c r="D51" s="1" t="s">
        <v>7</v>
      </c>
      <c r="E51" s="1" t="s">
        <v>8</v>
      </c>
    </row>
    <row r="52" spans="1:5" ht="15">
      <c r="A52" s="1" t="str">
        <f>"81001030162"</f>
        <v>81001030162</v>
      </c>
      <c r="B52" s="1" t="s">
        <v>5</v>
      </c>
      <c r="C52" s="1" t="s">
        <v>58</v>
      </c>
      <c r="D52" s="1" t="s">
        <v>7</v>
      </c>
      <c r="E52" s="1" t="s">
        <v>8</v>
      </c>
    </row>
    <row r="53" spans="1:5" ht="15">
      <c r="A53" s="1" t="str">
        <f>"85000730169"</f>
        <v>85000730169</v>
      </c>
      <c r="B53" s="1" t="s">
        <v>5</v>
      </c>
      <c r="C53" s="1" t="s">
        <v>59</v>
      </c>
      <c r="D53" s="1" t="s">
        <v>7</v>
      </c>
      <c r="E53" s="1" t="s">
        <v>8</v>
      </c>
    </row>
    <row r="54" spans="1:5" ht="15">
      <c r="A54" s="1" t="str">
        <f>"84002990160"</f>
        <v>84002990160</v>
      </c>
      <c r="B54" s="1" t="s">
        <v>5</v>
      </c>
      <c r="C54" s="1" t="s">
        <v>60</v>
      </c>
      <c r="D54" s="1" t="s">
        <v>7</v>
      </c>
      <c r="E54" s="1" t="s">
        <v>8</v>
      </c>
    </row>
    <row r="55" spans="1:5" ht="15">
      <c r="A55" s="1" t="str">
        <f>"00348070160"</f>
        <v>00348070160</v>
      </c>
      <c r="B55" s="1" t="s">
        <v>5</v>
      </c>
      <c r="C55" s="1" t="s">
        <v>61</v>
      </c>
      <c r="D55" s="1" t="s">
        <v>7</v>
      </c>
      <c r="E55" s="1" t="s">
        <v>8</v>
      </c>
    </row>
    <row r="56" spans="1:5" ht="15">
      <c r="A56" s="1" t="str">
        <f>"00326070166"</f>
        <v>00326070166</v>
      </c>
      <c r="B56" s="1" t="s">
        <v>5</v>
      </c>
      <c r="C56" s="1" t="s">
        <v>62</v>
      </c>
      <c r="D56" s="1" t="s">
        <v>7</v>
      </c>
      <c r="E56" s="1" t="s">
        <v>8</v>
      </c>
    </row>
    <row r="57" spans="1:5" ht="15">
      <c r="A57" s="1" t="str">
        <f>"00542060165"</f>
        <v>00542060165</v>
      </c>
      <c r="B57" s="1" t="s">
        <v>5</v>
      </c>
      <c r="C57" s="1" t="s">
        <v>63</v>
      </c>
      <c r="D57" s="1" t="s">
        <v>7</v>
      </c>
      <c r="E57" s="1" t="s">
        <v>8</v>
      </c>
    </row>
    <row r="58" spans="1:5" ht="15">
      <c r="A58" s="1" t="str">
        <f>"00662800168"</f>
        <v>00662800168</v>
      </c>
      <c r="B58" s="1" t="s">
        <v>5</v>
      </c>
      <c r="C58" s="1" t="s">
        <v>64</v>
      </c>
      <c r="D58" s="1" t="s">
        <v>7</v>
      </c>
      <c r="E58" s="1" t="s">
        <v>8</v>
      </c>
    </row>
    <row r="59" spans="1:5" ht="15">
      <c r="A59" s="1" t="str">
        <f>"00722510161"</f>
        <v>00722510161</v>
      </c>
      <c r="B59" s="1" t="s">
        <v>5</v>
      </c>
      <c r="C59" s="1" t="s">
        <v>65</v>
      </c>
      <c r="D59" s="1" t="s">
        <v>7</v>
      </c>
      <c r="E59" s="1" t="s">
        <v>8</v>
      </c>
    </row>
    <row r="60" spans="1:5" ht="15">
      <c r="A60" s="1" t="str">
        <f>"00562130161"</f>
        <v>00562130161</v>
      </c>
      <c r="B60" s="1" t="s">
        <v>5</v>
      </c>
      <c r="C60" s="1" t="s">
        <v>66</v>
      </c>
      <c r="D60" s="1" t="s">
        <v>7</v>
      </c>
      <c r="E60" s="1" t="s">
        <v>8</v>
      </c>
    </row>
    <row r="61" spans="1:5" ht="15">
      <c r="A61" s="1" t="str">
        <f>"00562110163"</f>
        <v>00562110163</v>
      </c>
      <c r="B61" s="1" t="s">
        <v>5</v>
      </c>
      <c r="C61" s="1" t="s">
        <v>67</v>
      </c>
      <c r="D61" s="1" t="s">
        <v>7</v>
      </c>
      <c r="E61" s="1" t="s">
        <v>8</v>
      </c>
    </row>
    <row r="62" spans="1:5" ht="15">
      <c r="A62" s="1" t="str">
        <f>"81001630169"</f>
        <v>81001630169</v>
      </c>
      <c r="B62" s="1" t="s">
        <v>5</v>
      </c>
      <c r="C62" s="1" t="s">
        <v>68</v>
      </c>
      <c r="D62" s="1" t="s">
        <v>7</v>
      </c>
      <c r="E62" s="1" t="s">
        <v>8</v>
      </c>
    </row>
    <row r="63" spans="1:5" ht="15">
      <c r="A63" s="1" t="str">
        <f>"00575760160"</f>
        <v>00575760160</v>
      </c>
      <c r="B63" s="1" t="s">
        <v>5</v>
      </c>
      <c r="C63" s="1" t="s">
        <v>69</v>
      </c>
      <c r="D63" s="1" t="s">
        <v>7</v>
      </c>
      <c r="E63" s="1" t="s">
        <v>8</v>
      </c>
    </row>
    <row r="64" spans="1:5" ht="15">
      <c r="A64" s="1" t="str">
        <f>"00278290168"</f>
        <v>00278290168</v>
      </c>
      <c r="B64" s="1" t="s">
        <v>5</v>
      </c>
      <c r="C64" s="1" t="s">
        <v>70</v>
      </c>
      <c r="D64" s="1" t="s">
        <v>7</v>
      </c>
      <c r="E64" s="1" t="s">
        <v>8</v>
      </c>
    </row>
    <row r="65" spans="1:5" ht="15">
      <c r="A65" s="1" t="str">
        <f>"82001390168"</f>
        <v>82001390168</v>
      </c>
      <c r="B65" s="1" t="s">
        <v>5</v>
      </c>
      <c r="C65" s="1" t="s">
        <v>71</v>
      </c>
      <c r="D65" s="1" t="s">
        <v>7</v>
      </c>
      <c r="E65" s="1" t="s">
        <v>8</v>
      </c>
    </row>
    <row r="66" spans="1:5" ht="15">
      <c r="A66" s="1" t="str">
        <f>"00666770169"</f>
        <v>00666770169</v>
      </c>
      <c r="B66" s="1" t="s">
        <v>5</v>
      </c>
      <c r="C66" s="1" t="s">
        <v>72</v>
      </c>
      <c r="D66" s="1" t="s">
        <v>7</v>
      </c>
      <c r="E66" s="1" t="s">
        <v>8</v>
      </c>
    </row>
    <row r="67" spans="1:5" ht="15">
      <c r="A67" s="1" t="str">
        <f>"00245460167"</f>
        <v>00245460167</v>
      </c>
      <c r="B67" s="1" t="s">
        <v>5</v>
      </c>
      <c r="C67" s="1" t="s">
        <v>73</v>
      </c>
      <c r="D67" s="1" t="s">
        <v>7</v>
      </c>
      <c r="E67" s="1" t="s">
        <v>8</v>
      </c>
    </row>
    <row r="68" spans="1:5" ht="15">
      <c r="A68" s="1" t="str">
        <f>"81002410165"</f>
        <v>81002410165</v>
      </c>
      <c r="B68" s="1" t="s">
        <v>5</v>
      </c>
      <c r="C68" s="1" t="s">
        <v>74</v>
      </c>
      <c r="D68" s="1" t="s">
        <v>7</v>
      </c>
      <c r="E68" s="1" t="s">
        <v>8</v>
      </c>
    </row>
    <row r="69" spans="1:5" ht="15">
      <c r="A69" s="1" t="str">
        <f>"00281170167"</f>
        <v>00281170167</v>
      </c>
      <c r="B69" s="1" t="s">
        <v>5</v>
      </c>
      <c r="C69" s="1" t="s">
        <v>75</v>
      </c>
      <c r="D69" s="1" t="s">
        <v>7</v>
      </c>
      <c r="E69" s="1" t="s">
        <v>8</v>
      </c>
    </row>
    <row r="70" spans="1:5" ht="15">
      <c r="A70" s="1" t="str">
        <f>"81002520161"</f>
        <v>81002520161</v>
      </c>
      <c r="B70" s="1" t="s">
        <v>5</v>
      </c>
      <c r="C70" s="1" t="s">
        <v>76</v>
      </c>
      <c r="D70" s="1" t="s">
        <v>7</v>
      </c>
      <c r="E70" s="1" t="s">
        <v>8</v>
      </c>
    </row>
    <row r="71" spans="1:5" ht="15">
      <c r="A71" s="1" t="str">
        <f>"00646020164"</f>
        <v>00646020164</v>
      </c>
      <c r="B71" s="1" t="s">
        <v>5</v>
      </c>
      <c r="C71" s="1" t="s">
        <v>77</v>
      </c>
      <c r="D71" s="1" t="s">
        <v>7</v>
      </c>
      <c r="E71" s="1" t="s">
        <v>8</v>
      </c>
    </row>
    <row r="72" spans="1:5" ht="15">
      <c r="A72" s="1" t="str">
        <f>"00541990164"</f>
        <v>00541990164</v>
      </c>
      <c r="B72" s="1" t="s">
        <v>5</v>
      </c>
      <c r="C72" s="1" t="s">
        <v>78</v>
      </c>
      <c r="D72" s="1" t="s">
        <v>7</v>
      </c>
      <c r="E72" s="1" t="s">
        <v>8</v>
      </c>
    </row>
    <row r="73" spans="1:5" ht="15">
      <c r="A73" s="1" t="str">
        <f>"00342140167"</f>
        <v>00342140167</v>
      </c>
      <c r="B73" s="1" t="s">
        <v>5</v>
      </c>
      <c r="C73" s="1" t="s">
        <v>79</v>
      </c>
      <c r="D73" s="1" t="s">
        <v>7</v>
      </c>
      <c r="E73" s="1" t="s">
        <v>8</v>
      </c>
    </row>
    <row r="74" spans="1:5" ht="15">
      <c r="A74" s="1" t="str">
        <f>"00710830167"</f>
        <v>00710830167</v>
      </c>
      <c r="B74" s="1" t="s">
        <v>5</v>
      </c>
      <c r="C74" s="1" t="s">
        <v>80</v>
      </c>
      <c r="D74" s="1" t="s">
        <v>7</v>
      </c>
      <c r="E74" s="1" t="s">
        <v>8</v>
      </c>
    </row>
    <row r="75" spans="1:5" ht="15">
      <c r="A75" s="1" t="str">
        <f>"95001660166"</f>
        <v>95001660166</v>
      </c>
      <c r="B75" s="1" t="s">
        <v>5</v>
      </c>
      <c r="C75" s="1" t="s">
        <v>81</v>
      </c>
      <c r="D75" s="1" t="s">
        <v>7</v>
      </c>
      <c r="E75" s="1" t="s">
        <v>8</v>
      </c>
    </row>
    <row r="76" spans="1:5" ht="15">
      <c r="A76" s="1" t="str">
        <f>"00579460163"</f>
        <v>00579460163</v>
      </c>
      <c r="B76" s="1" t="s">
        <v>5</v>
      </c>
      <c r="C76" s="1" t="s">
        <v>82</v>
      </c>
      <c r="D76" s="1" t="s">
        <v>7</v>
      </c>
      <c r="E76" s="1" t="s">
        <v>8</v>
      </c>
    </row>
    <row r="77" spans="1:5" ht="15">
      <c r="A77" s="1" t="str">
        <f>"00550800163"</f>
        <v>00550800163</v>
      </c>
      <c r="B77" s="1" t="s">
        <v>5</v>
      </c>
      <c r="C77" s="1" t="s">
        <v>83</v>
      </c>
      <c r="D77" s="1" t="s">
        <v>7</v>
      </c>
      <c r="E77" s="1" t="s">
        <v>8</v>
      </c>
    </row>
    <row r="78" spans="1:5" ht="15">
      <c r="A78" s="1" t="str">
        <f>"00572300168"</f>
        <v>00572300168</v>
      </c>
      <c r="B78" s="1" t="s">
        <v>5</v>
      </c>
      <c r="C78" s="1" t="s">
        <v>84</v>
      </c>
      <c r="D78" s="1" t="s">
        <v>7</v>
      </c>
      <c r="E78" s="1" t="s">
        <v>8</v>
      </c>
    </row>
    <row r="79" spans="1:5" ht="15">
      <c r="A79" s="1" t="str">
        <f>"80006490165"</f>
        <v>80006490165</v>
      </c>
      <c r="B79" s="1" t="s">
        <v>5</v>
      </c>
      <c r="C79" s="1" t="s">
        <v>85</v>
      </c>
      <c r="D79" s="1" t="s">
        <v>7</v>
      </c>
      <c r="E79" s="1" t="s">
        <v>8</v>
      </c>
    </row>
    <row r="80" spans="1:5" ht="15">
      <c r="A80" s="1" t="str">
        <f>"80016350169"</f>
        <v>80016350169</v>
      </c>
      <c r="B80" s="1" t="s">
        <v>5</v>
      </c>
      <c r="C80" s="1" t="s">
        <v>86</v>
      </c>
      <c r="D80" s="1" t="s">
        <v>7</v>
      </c>
      <c r="E80" s="1" t="s">
        <v>8</v>
      </c>
    </row>
    <row r="81" spans="1:5" ht="15">
      <c r="A81" s="1" t="str">
        <f>"00232910166"</f>
        <v>00232910166</v>
      </c>
      <c r="B81" s="1" t="s">
        <v>5</v>
      </c>
      <c r="C81" s="1" t="s">
        <v>87</v>
      </c>
      <c r="D81" s="1" t="s">
        <v>7</v>
      </c>
      <c r="E81" s="1" t="s">
        <v>8</v>
      </c>
    </row>
    <row r="82" spans="1:5" ht="15">
      <c r="A82" s="1" t="str">
        <f>"85001850164"</f>
        <v>85001850164</v>
      </c>
      <c r="B82" s="1" t="s">
        <v>5</v>
      </c>
      <c r="C82" s="1" t="s">
        <v>88</v>
      </c>
      <c r="D82" s="1" t="s">
        <v>7</v>
      </c>
      <c r="E82" s="1" t="s">
        <v>8</v>
      </c>
    </row>
    <row r="83" spans="1:5" ht="15">
      <c r="A83" s="1" t="str">
        <f>"00579480161"</f>
        <v>00579480161</v>
      </c>
      <c r="B83" s="1" t="s">
        <v>5</v>
      </c>
      <c r="C83" s="1" t="s">
        <v>89</v>
      </c>
      <c r="D83" s="1" t="s">
        <v>7</v>
      </c>
      <c r="E83" s="1" t="s">
        <v>8</v>
      </c>
    </row>
    <row r="84" spans="1:5" ht="15">
      <c r="A84" s="1" t="str">
        <f>"00294190160"</f>
        <v>00294190160</v>
      </c>
      <c r="B84" s="1" t="s">
        <v>5</v>
      </c>
      <c r="C84" s="1" t="s">
        <v>90</v>
      </c>
      <c r="D84" s="1" t="s">
        <v>7</v>
      </c>
      <c r="E84" s="1" t="s">
        <v>8</v>
      </c>
    </row>
    <row r="85" spans="1:5" ht="15">
      <c r="A85" s="1" t="str">
        <f>"83000890166"</f>
        <v>83000890166</v>
      </c>
      <c r="B85" s="1" t="s">
        <v>5</v>
      </c>
      <c r="C85" s="1" t="s">
        <v>91</v>
      </c>
      <c r="D85" s="1" t="s">
        <v>7</v>
      </c>
      <c r="E85" s="1" t="s">
        <v>8</v>
      </c>
    </row>
    <row r="86" spans="1:5" ht="15">
      <c r="A86" s="1" t="str">
        <f>"00286540166"</f>
        <v>00286540166</v>
      </c>
      <c r="B86" s="1" t="s">
        <v>5</v>
      </c>
      <c r="C86" s="1" t="s">
        <v>92</v>
      </c>
      <c r="D86" s="1" t="s">
        <v>7</v>
      </c>
      <c r="E86" s="1" t="s">
        <v>8</v>
      </c>
    </row>
    <row r="87" spans="1:5" ht="15">
      <c r="A87" s="1" t="str">
        <f>"00338730161"</f>
        <v>00338730161</v>
      </c>
      <c r="B87" s="1" t="s">
        <v>5</v>
      </c>
      <c r="C87" s="1" t="s">
        <v>93</v>
      </c>
      <c r="D87" s="1" t="s">
        <v>7</v>
      </c>
      <c r="E87" s="1" t="s">
        <v>8</v>
      </c>
    </row>
    <row r="88" spans="1:5" ht="15">
      <c r="A88" s="1" t="str">
        <f>"00309870160"</f>
        <v>00309870160</v>
      </c>
      <c r="B88" s="1" t="s">
        <v>5</v>
      </c>
      <c r="C88" s="1" t="s">
        <v>94</v>
      </c>
      <c r="D88" s="1" t="s">
        <v>7</v>
      </c>
      <c r="E88" s="1" t="s">
        <v>8</v>
      </c>
    </row>
    <row r="89" spans="1:5" ht="15">
      <c r="A89" s="1" t="str">
        <f>"83000990164"</f>
        <v>83000990164</v>
      </c>
      <c r="B89" s="1" t="s">
        <v>5</v>
      </c>
      <c r="C89" s="1" t="s">
        <v>95</v>
      </c>
      <c r="D89" s="1" t="s">
        <v>7</v>
      </c>
      <c r="E89" s="1" t="s">
        <v>8</v>
      </c>
    </row>
    <row r="90" spans="1:5" ht="15">
      <c r="A90" s="1" t="str">
        <f>"00542500160"</f>
        <v>00542500160</v>
      </c>
      <c r="B90" s="1" t="s">
        <v>5</v>
      </c>
      <c r="C90" s="1" t="s">
        <v>96</v>
      </c>
      <c r="D90" s="1" t="s">
        <v>7</v>
      </c>
      <c r="E90" s="1" t="s">
        <v>8</v>
      </c>
    </row>
    <row r="91" spans="1:5" ht="15">
      <c r="A91" s="1" t="str">
        <f>"00637310160"</f>
        <v>00637310160</v>
      </c>
      <c r="B91" s="1" t="s">
        <v>5</v>
      </c>
      <c r="C91" s="1" t="s">
        <v>97</v>
      </c>
      <c r="D91" s="1" t="s">
        <v>7</v>
      </c>
      <c r="E91" s="1" t="s">
        <v>8</v>
      </c>
    </row>
    <row r="92" spans="1:5" ht="15">
      <c r="A92" s="1" t="str">
        <f>"00669020166"</f>
        <v>00669020166</v>
      </c>
      <c r="B92" s="1" t="s">
        <v>5</v>
      </c>
      <c r="C92" s="1" t="s">
        <v>98</v>
      </c>
      <c r="D92" s="1" t="s">
        <v>7</v>
      </c>
      <c r="E92" s="1" t="s">
        <v>8</v>
      </c>
    </row>
    <row r="93" spans="1:5" ht="15">
      <c r="A93" s="1" t="str">
        <f>"84002310161"</f>
        <v>84002310161</v>
      </c>
      <c r="B93" s="1" t="s">
        <v>5</v>
      </c>
      <c r="C93" s="1" t="s">
        <v>99</v>
      </c>
      <c r="D93" s="1" t="s">
        <v>7</v>
      </c>
      <c r="E93" s="1" t="s">
        <v>8</v>
      </c>
    </row>
    <row r="94" spans="1:5" ht="15">
      <c r="A94" s="1" t="str">
        <f>"00542030168"</f>
        <v>00542030168</v>
      </c>
      <c r="B94" s="1" t="s">
        <v>5</v>
      </c>
      <c r="C94" s="1" t="s">
        <v>100</v>
      </c>
      <c r="D94" s="1" t="s">
        <v>7</v>
      </c>
      <c r="E94" s="1" t="s">
        <v>8</v>
      </c>
    </row>
    <row r="95" spans="1:5" ht="15">
      <c r="A95" s="1" t="str">
        <f>"00722280161"</f>
        <v>00722280161</v>
      </c>
      <c r="B95" s="1" t="s">
        <v>5</v>
      </c>
      <c r="C95" s="1" t="s">
        <v>101</v>
      </c>
      <c r="D95" s="1" t="s">
        <v>7</v>
      </c>
      <c r="E95" s="1" t="s">
        <v>8</v>
      </c>
    </row>
    <row r="96" spans="1:5" ht="15">
      <c r="A96" s="1" t="str">
        <f>"00246270169"</f>
        <v>00246270169</v>
      </c>
      <c r="B96" s="1" t="s">
        <v>5</v>
      </c>
      <c r="C96" s="1" t="s">
        <v>102</v>
      </c>
      <c r="D96" s="1" t="s">
        <v>7</v>
      </c>
      <c r="E96" s="1" t="s">
        <v>8</v>
      </c>
    </row>
    <row r="97" spans="1:5" ht="15">
      <c r="A97" s="1" t="str">
        <f>"00684560162"</f>
        <v>00684560162</v>
      </c>
      <c r="B97" s="1" t="s">
        <v>5</v>
      </c>
      <c r="C97" s="1" t="s">
        <v>103</v>
      </c>
      <c r="D97" s="1" t="s">
        <v>7</v>
      </c>
      <c r="E97" s="1" t="s">
        <v>8</v>
      </c>
    </row>
    <row r="98" spans="1:5" ht="15">
      <c r="A98" s="1" t="str">
        <f>"80016760169"</f>
        <v>80016760169</v>
      </c>
      <c r="B98" s="1" t="s">
        <v>5</v>
      </c>
      <c r="C98" s="1" t="s">
        <v>104</v>
      </c>
      <c r="D98" s="1" t="s">
        <v>7</v>
      </c>
      <c r="E98" s="1" t="s">
        <v>8</v>
      </c>
    </row>
    <row r="99" spans="1:5" ht="15">
      <c r="A99" s="1" t="str">
        <f>"00709980163"</f>
        <v>00709980163</v>
      </c>
      <c r="B99" s="1" t="s">
        <v>5</v>
      </c>
      <c r="C99" s="1" t="s">
        <v>105</v>
      </c>
      <c r="D99" s="1" t="s">
        <v>7</v>
      </c>
      <c r="E99" s="1" t="s">
        <v>8</v>
      </c>
    </row>
    <row r="100" spans="1:5" ht="15">
      <c r="A100" s="1" t="str">
        <f>"00251880167"</f>
        <v>00251880167</v>
      </c>
      <c r="B100" s="1" t="s">
        <v>5</v>
      </c>
      <c r="C100" s="1" t="s">
        <v>106</v>
      </c>
      <c r="D100" s="1" t="s">
        <v>7</v>
      </c>
      <c r="E100" s="1" t="s">
        <v>8</v>
      </c>
    </row>
    <row r="101" spans="1:5" ht="15">
      <c r="A101" s="1" t="str">
        <f>"00708390166"</f>
        <v>00708390166</v>
      </c>
      <c r="B101" s="1" t="s">
        <v>5</v>
      </c>
      <c r="C101" s="1" t="s">
        <v>107</v>
      </c>
      <c r="D101" s="1" t="s">
        <v>7</v>
      </c>
      <c r="E101" s="1" t="s">
        <v>8</v>
      </c>
    </row>
    <row r="102" spans="1:5" ht="15">
      <c r="A102" s="1" t="str">
        <f>"00652160169"</f>
        <v>00652160169</v>
      </c>
      <c r="B102" s="1" t="s">
        <v>5</v>
      </c>
      <c r="C102" s="1" t="s">
        <v>108</v>
      </c>
      <c r="D102" s="1" t="s">
        <v>7</v>
      </c>
      <c r="E102" s="1" t="s">
        <v>8</v>
      </c>
    </row>
    <row r="103" spans="1:5" ht="15">
      <c r="A103" s="1" t="str">
        <f>"80027490160"</f>
        <v>80027490160</v>
      </c>
      <c r="B103" s="1" t="s">
        <v>5</v>
      </c>
      <c r="C103" s="1" t="s">
        <v>109</v>
      </c>
      <c r="D103" s="1" t="s">
        <v>7</v>
      </c>
      <c r="E103" s="1" t="s">
        <v>8</v>
      </c>
    </row>
    <row r="104" spans="1:5" ht="15">
      <c r="A104" s="1" t="str">
        <f>"00666340161"</f>
        <v>00666340161</v>
      </c>
      <c r="B104" s="1" t="s">
        <v>5</v>
      </c>
      <c r="C104" s="1" t="s">
        <v>110</v>
      </c>
      <c r="D104" s="1" t="s">
        <v>7</v>
      </c>
      <c r="E104" s="1" t="s">
        <v>8</v>
      </c>
    </row>
    <row r="105" spans="1:5" ht="15">
      <c r="A105" s="1" t="str">
        <f>"00722570165"</f>
        <v>00722570165</v>
      </c>
      <c r="B105" s="1" t="s">
        <v>5</v>
      </c>
      <c r="C105" s="1" t="s">
        <v>111</v>
      </c>
      <c r="D105" s="1" t="s">
        <v>7</v>
      </c>
      <c r="E105" s="1" t="s">
        <v>8</v>
      </c>
    </row>
    <row r="106" spans="1:5" ht="15">
      <c r="A106" s="1" t="str">
        <f>"85000530163"</f>
        <v>85000530163</v>
      </c>
      <c r="B106" s="1" t="s">
        <v>5</v>
      </c>
      <c r="C106" s="1" t="s">
        <v>112</v>
      </c>
      <c r="D106" s="1" t="s">
        <v>7</v>
      </c>
      <c r="E106" s="1" t="s">
        <v>8</v>
      </c>
    </row>
    <row r="107" spans="1:5" ht="15">
      <c r="A107" s="1" t="str">
        <f>"83001820162"</f>
        <v>83001820162</v>
      </c>
      <c r="B107" s="1" t="s">
        <v>5</v>
      </c>
      <c r="C107" s="1" t="s">
        <v>113</v>
      </c>
      <c r="D107" s="1" t="s">
        <v>7</v>
      </c>
      <c r="E107" s="1" t="s">
        <v>8</v>
      </c>
    </row>
    <row r="108" spans="1:5" ht="15">
      <c r="A108" s="1" t="str">
        <f>"80024370167"</f>
        <v>80024370167</v>
      </c>
      <c r="B108" s="1" t="s">
        <v>5</v>
      </c>
      <c r="C108" s="1" t="s">
        <v>114</v>
      </c>
      <c r="D108" s="1" t="s">
        <v>7</v>
      </c>
      <c r="E108" s="1" t="s">
        <v>8</v>
      </c>
    </row>
    <row r="109" spans="1:5" ht="15">
      <c r="A109" s="1" t="str">
        <f>"81002090165"</f>
        <v>81002090165</v>
      </c>
      <c r="B109" s="1" t="s">
        <v>5</v>
      </c>
      <c r="C109" s="1" t="s">
        <v>115</v>
      </c>
      <c r="D109" s="1" t="s">
        <v>7</v>
      </c>
      <c r="E109" s="1" t="s">
        <v>8</v>
      </c>
    </row>
    <row r="110" spans="1:5" ht="15">
      <c r="A110" s="1" t="str">
        <f>"85001570168"</f>
        <v>85001570168</v>
      </c>
      <c r="B110" s="1" t="s">
        <v>5</v>
      </c>
      <c r="C110" s="1" t="s">
        <v>116</v>
      </c>
      <c r="D110" s="1" t="s">
        <v>7</v>
      </c>
      <c r="E110" s="1" t="s">
        <v>8</v>
      </c>
    </row>
    <row r="111" spans="1:5" ht="15">
      <c r="A111" s="1" t="str">
        <f>"00240880161"</f>
        <v>00240880161</v>
      </c>
      <c r="B111" s="1" t="s">
        <v>5</v>
      </c>
      <c r="C111" s="1" t="s">
        <v>117</v>
      </c>
      <c r="D111" s="1" t="s">
        <v>7</v>
      </c>
      <c r="E111" s="1" t="s">
        <v>8</v>
      </c>
    </row>
    <row r="112" spans="1:5" ht="15">
      <c r="A112" s="1" t="str">
        <f>"00542010160"</f>
        <v>00542010160</v>
      </c>
      <c r="B112" s="1" t="s">
        <v>5</v>
      </c>
      <c r="C112" s="1" t="s">
        <v>118</v>
      </c>
      <c r="D112" s="1" t="s">
        <v>7</v>
      </c>
      <c r="E112" s="1" t="s">
        <v>8</v>
      </c>
    </row>
    <row r="113" spans="1:5" ht="15">
      <c r="A113" s="1" t="str">
        <f>"81003470168"</f>
        <v>81003470168</v>
      </c>
      <c r="B113" s="1" t="s">
        <v>5</v>
      </c>
      <c r="C113" s="1" t="s">
        <v>119</v>
      </c>
      <c r="D113" s="1" t="s">
        <v>7</v>
      </c>
      <c r="E113" s="1" t="s">
        <v>8</v>
      </c>
    </row>
    <row r="114" spans="1:5" ht="15">
      <c r="A114" s="1" t="str">
        <f>"84002970162"</f>
        <v>84002970162</v>
      </c>
      <c r="B114" s="1" t="s">
        <v>5</v>
      </c>
      <c r="C114" s="1" t="s">
        <v>120</v>
      </c>
      <c r="D114" s="1" t="s">
        <v>7</v>
      </c>
      <c r="E114" s="1" t="s">
        <v>8</v>
      </c>
    </row>
    <row r="115" spans="1:5" ht="15">
      <c r="A115" s="1" t="str">
        <f>"00575780168"</f>
        <v>00575780168</v>
      </c>
      <c r="B115" s="1" t="s">
        <v>5</v>
      </c>
      <c r="C115" s="1" t="s">
        <v>121</v>
      </c>
      <c r="D115" s="1" t="s">
        <v>7</v>
      </c>
      <c r="E115" s="1" t="s">
        <v>8</v>
      </c>
    </row>
    <row r="116" spans="1:5" ht="15">
      <c r="A116" s="1" t="str">
        <f>"00685130163"</f>
        <v>00685130163</v>
      </c>
      <c r="B116" s="1" t="s">
        <v>5</v>
      </c>
      <c r="C116" s="1" t="s">
        <v>122</v>
      </c>
      <c r="D116" s="1" t="s">
        <v>7</v>
      </c>
      <c r="E116" s="1" t="s">
        <v>8</v>
      </c>
    </row>
    <row r="117" spans="1:5" ht="15">
      <c r="A117" s="1" t="str">
        <f>"82003850169"</f>
        <v>82003850169</v>
      </c>
      <c r="B117" s="1" t="s">
        <v>5</v>
      </c>
      <c r="C117" s="1" t="s">
        <v>123</v>
      </c>
      <c r="D117" s="1" t="s">
        <v>7</v>
      </c>
      <c r="E117" s="1" t="s">
        <v>8</v>
      </c>
    </row>
    <row r="118" spans="1:5" ht="15">
      <c r="A118" s="1" t="str">
        <f>"00671320166"</f>
        <v>00671320166</v>
      </c>
      <c r="B118" s="1" t="s">
        <v>5</v>
      </c>
      <c r="C118" s="1" t="s">
        <v>124</v>
      </c>
      <c r="D118" s="1" t="s">
        <v>7</v>
      </c>
      <c r="E118" s="1" t="s">
        <v>8</v>
      </c>
    </row>
    <row r="119" spans="1:5" ht="15">
      <c r="A119" s="1" t="str">
        <f>"00246380166"</f>
        <v>00246380166</v>
      </c>
      <c r="B119" s="1" t="s">
        <v>5</v>
      </c>
      <c r="C119" s="1" t="s">
        <v>125</v>
      </c>
      <c r="D119" s="1" t="s">
        <v>7</v>
      </c>
      <c r="E119" s="1" t="s">
        <v>8</v>
      </c>
    </row>
    <row r="120" spans="1:5" ht="15">
      <c r="A120" s="1" t="str">
        <f>"00650770167"</f>
        <v>00650770167</v>
      </c>
      <c r="B120" s="1" t="s">
        <v>5</v>
      </c>
      <c r="C120" s="1" t="s">
        <v>126</v>
      </c>
      <c r="D120" s="1" t="s">
        <v>7</v>
      </c>
      <c r="E120" s="1" t="s">
        <v>8</v>
      </c>
    </row>
    <row r="121" spans="1:5" ht="15">
      <c r="A121" s="1" t="str">
        <f>"81002200160"</f>
        <v>81002200160</v>
      </c>
      <c r="B121" s="1" t="s">
        <v>5</v>
      </c>
      <c r="C121" s="1" t="s">
        <v>127</v>
      </c>
      <c r="D121" s="1" t="s">
        <v>7</v>
      </c>
      <c r="E121" s="1" t="s">
        <v>8</v>
      </c>
    </row>
    <row r="122" spans="1:5" ht="15">
      <c r="A122" s="1" t="str">
        <f>"95001650167"</f>
        <v>95001650167</v>
      </c>
      <c r="B122" s="1" t="s">
        <v>5</v>
      </c>
      <c r="C122" s="1" t="s">
        <v>128</v>
      </c>
      <c r="D122" s="1" t="s">
        <v>7</v>
      </c>
      <c r="E122" s="1" t="s">
        <v>8</v>
      </c>
    </row>
    <row r="123" spans="1:5" ht="15">
      <c r="A123" s="1" t="str">
        <f>"83001310164"</f>
        <v>83001310164</v>
      </c>
      <c r="B123" s="1" t="s">
        <v>5</v>
      </c>
      <c r="C123" s="1" t="s">
        <v>129</v>
      </c>
      <c r="D123" s="1" t="s">
        <v>7</v>
      </c>
      <c r="E123" s="1" t="s">
        <v>8</v>
      </c>
    </row>
    <row r="124" spans="1:5" ht="15">
      <c r="A124" s="1" t="str">
        <f>"83001390166"</f>
        <v>83001390166</v>
      </c>
      <c r="B124" s="1" t="s">
        <v>5</v>
      </c>
      <c r="C124" s="1" t="s">
        <v>130</v>
      </c>
      <c r="D124" s="1" t="s">
        <v>7</v>
      </c>
      <c r="E124" s="1" t="s">
        <v>8</v>
      </c>
    </row>
    <row r="125" spans="1:5" ht="15">
      <c r="A125" s="1" t="str">
        <f>"00307380162"</f>
        <v>00307380162</v>
      </c>
      <c r="B125" s="1" t="s">
        <v>5</v>
      </c>
      <c r="C125" s="1" t="s">
        <v>131</v>
      </c>
      <c r="D125" s="1" t="s">
        <v>7</v>
      </c>
      <c r="E125" s="1" t="s">
        <v>8</v>
      </c>
    </row>
    <row r="126" spans="1:5" ht="15">
      <c r="A126" s="1" t="str">
        <f>"00707040168"</f>
        <v>00707040168</v>
      </c>
      <c r="B126" s="1" t="s">
        <v>5</v>
      </c>
      <c r="C126" s="1" t="s">
        <v>132</v>
      </c>
      <c r="D126" s="1" t="s">
        <v>7</v>
      </c>
      <c r="E126" s="1" t="s">
        <v>8</v>
      </c>
    </row>
    <row r="127" spans="1:5" ht="15">
      <c r="A127" s="1" t="str">
        <f>"00221710163"</f>
        <v>00221710163</v>
      </c>
      <c r="B127" s="1" t="s">
        <v>5</v>
      </c>
      <c r="C127" s="1" t="s">
        <v>133</v>
      </c>
      <c r="D127" s="1" t="s">
        <v>7</v>
      </c>
      <c r="E127" s="1" t="s">
        <v>8</v>
      </c>
    </row>
    <row r="128" spans="1:5" ht="15">
      <c r="A128" s="1" t="str">
        <f>"85000650169"</f>
        <v>85000650169</v>
      </c>
      <c r="B128" s="1" t="s">
        <v>5</v>
      </c>
      <c r="C128" s="1" t="s">
        <v>134</v>
      </c>
      <c r="D128" s="1" t="s">
        <v>7</v>
      </c>
      <c r="E128" s="1" t="s">
        <v>8</v>
      </c>
    </row>
    <row r="129" spans="1:5" ht="15">
      <c r="A129" s="1" t="str">
        <f>"00579500166"</f>
        <v>00579500166</v>
      </c>
      <c r="B129" s="1" t="s">
        <v>5</v>
      </c>
      <c r="C129" s="1" t="s">
        <v>135</v>
      </c>
      <c r="D129" s="1" t="s">
        <v>7</v>
      </c>
      <c r="E129" s="1" t="s">
        <v>8</v>
      </c>
    </row>
    <row r="130" spans="1:5" ht="15">
      <c r="A130" s="1" t="str">
        <f>"00658090162"</f>
        <v>00658090162</v>
      </c>
      <c r="B130" s="1" t="s">
        <v>5</v>
      </c>
      <c r="C130" s="1" t="s">
        <v>136</v>
      </c>
      <c r="D130" s="1" t="s">
        <v>7</v>
      </c>
      <c r="E130" s="1" t="s">
        <v>8</v>
      </c>
    </row>
    <row r="131" spans="1:5" ht="15">
      <c r="A131" s="1" t="str">
        <f>"00652150160"</f>
        <v>00652150160</v>
      </c>
      <c r="B131" s="1" t="s">
        <v>5</v>
      </c>
      <c r="C131" s="1" t="s">
        <v>137</v>
      </c>
      <c r="D131" s="1" t="s">
        <v>7</v>
      </c>
      <c r="E131" s="1" t="s">
        <v>8</v>
      </c>
    </row>
    <row r="132" spans="1:5" ht="15">
      <c r="A132" s="1" t="str">
        <f>"00636350167"</f>
        <v>00636350167</v>
      </c>
      <c r="B132" s="1" t="s">
        <v>5</v>
      </c>
      <c r="C132" s="1" t="s">
        <v>138</v>
      </c>
      <c r="D132" s="1" t="s">
        <v>7</v>
      </c>
      <c r="E132" s="1" t="s">
        <v>8</v>
      </c>
    </row>
    <row r="133" spans="1:5" ht="15">
      <c r="A133" s="1" t="str">
        <f>"80038190163"</f>
        <v>80038190163</v>
      </c>
      <c r="B133" s="1" t="s">
        <v>5</v>
      </c>
      <c r="C133" s="1" t="s">
        <v>139</v>
      </c>
      <c r="D133" s="1" t="s">
        <v>7</v>
      </c>
      <c r="E133" s="1" t="s">
        <v>8</v>
      </c>
    </row>
    <row r="134" spans="1:5" ht="15">
      <c r="A134" s="1" t="str">
        <f>"85000950163"</f>
        <v>85000950163</v>
      </c>
      <c r="B134" s="1" t="s">
        <v>5</v>
      </c>
      <c r="C134" s="1" t="s">
        <v>140</v>
      </c>
      <c r="D134" s="1" t="s">
        <v>7</v>
      </c>
      <c r="E134" s="1" t="s">
        <v>8</v>
      </c>
    </row>
    <row r="135" spans="1:5" ht="15">
      <c r="A135" s="1" t="str">
        <f>"00240870162"</f>
        <v>00240870162</v>
      </c>
      <c r="B135" s="1" t="s">
        <v>5</v>
      </c>
      <c r="C135" s="1" t="s">
        <v>141</v>
      </c>
      <c r="D135" s="1" t="s">
        <v>7</v>
      </c>
      <c r="E135" s="1" t="s">
        <v>8</v>
      </c>
    </row>
    <row r="136" spans="1:5" ht="15">
      <c r="A136" s="1" t="str">
        <f>"00650920168"</f>
        <v>00650920168</v>
      </c>
      <c r="B136" s="1" t="s">
        <v>5</v>
      </c>
      <c r="C136" s="1" t="s">
        <v>142</v>
      </c>
      <c r="D136" s="1" t="s">
        <v>7</v>
      </c>
      <c r="E136" s="1" t="s">
        <v>8</v>
      </c>
    </row>
    <row r="137" spans="1:5" ht="15">
      <c r="A137" s="1" t="str">
        <f>"00670290162"</f>
        <v>00670290162</v>
      </c>
      <c r="B137" s="1" t="s">
        <v>5</v>
      </c>
      <c r="C137" s="1" t="s">
        <v>143</v>
      </c>
      <c r="D137" s="1" t="s">
        <v>7</v>
      </c>
      <c r="E137" s="1" t="s">
        <v>8</v>
      </c>
    </row>
    <row r="138" spans="1:5" ht="15">
      <c r="A138" s="1" t="str">
        <f>"80028060160"</f>
        <v>80028060160</v>
      </c>
      <c r="B138" s="1" t="s">
        <v>5</v>
      </c>
      <c r="C138" s="1" t="s">
        <v>144</v>
      </c>
      <c r="D138" s="1" t="s">
        <v>7</v>
      </c>
      <c r="E138" s="1" t="s">
        <v>8</v>
      </c>
    </row>
    <row r="139" spans="1:5" ht="15">
      <c r="A139" s="1" t="str">
        <f>"00543130165"</f>
        <v>00543130165</v>
      </c>
      <c r="B139" s="1" t="s">
        <v>5</v>
      </c>
      <c r="C139" s="1" t="s">
        <v>145</v>
      </c>
      <c r="D139" s="1" t="s">
        <v>7</v>
      </c>
      <c r="E139" s="1" t="s">
        <v>8</v>
      </c>
    </row>
    <row r="140" spans="1:5" ht="15">
      <c r="A140" s="1" t="str">
        <f>"81001780162"</f>
        <v>81001780162</v>
      </c>
      <c r="B140" s="1" t="s">
        <v>5</v>
      </c>
      <c r="C140" s="1" t="s">
        <v>146</v>
      </c>
      <c r="D140" s="1" t="s">
        <v>7</v>
      </c>
      <c r="E140" s="1" t="s">
        <v>8</v>
      </c>
    </row>
    <row r="141" spans="1:5" ht="15">
      <c r="A141" s="1" t="str">
        <f>"00347890162"</f>
        <v>00347890162</v>
      </c>
      <c r="B141" s="1" t="s">
        <v>5</v>
      </c>
      <c r="C141" s="1" t="s">
        <v>147</v>
      </c>
      <c r="D141" s="1" t="s">
        <v>7</v>
      </c>
      <c r="E141" s="1" t="s">
        <v>8</v>
      </c>
    </row>
    <row r="142" spans="1:5" ht="15">
      <c r="A142" s="1" t="str">
        <f>"00640710166"</f>
        <v>00640710166</v>
      </c>
      <c r="B142" s="1" t="s">
        <v>5</v>
      </c>
      <c r="C142" s="1" t="s">
        <v>148</v>
      </c>
      <c r="D142" s="1" t="s">
        <v>7</v>
      </c>
      <c r="E142" s="1" t="s">
        <v>8</v>
      </c>
    </row>
    <row r="143" spans="1:5" ht="15">
      <c r="A143" s="1" t="str">
        <f>"85002330166"</f>
        <v>85002330166</v>
      </c>
      <c r="B143" s="1" t="s">
        <v>5</v>
      </c>
      <c r="C143" s="1" t="s">
        <v>149</v>
      </c>
      <c r="D143" s="1" t="s">
        <v>7</v>
      </c>
      <c r="E143" s="1" t="s">
        <v>8</v>
      </c>
    </row>
    <row r="144" spans="1:5" ht="15">
      <c r="A144" s="1" t="str">
        <f>"00675260160"</f>
        <v>00675260160</v>
      </c>
      <c r="B144" s="1" t="s">
        <v>5</v>
      </c>
      <c r="C144" s="1" t="s">
        <v>150</v>
      </c>
      <c r="D144" s="1" t="s">
        <v>7</v>
      </c>
      <c r="E144" s="1" t="s">
        <v>8</v>
      </c>
    </row>
    <row r="145" spans="1:5" ht="15">
      <c r="A145" s="1" t="str">
        <f>"00727180168"</f>
        <v>00727180168</v>
      </c>
      <c r="B145" s="1" t="s">
        <v>5</v>
      </c>
      <c r="C145" s="1" t="s">
        <v>151</v>
      </c>
      <c r="D145" s="1" t="s">
        <v>7</v>
      </c>
      <c r="E145" s="1" t="s">
        <v>8</v>
      </c>
    </row>
    <row r="146" spans="1:5" ht="15">
      <c r="A146" s="1" t="str">
        <f>"84002150161"</f>
        <v>84002150161</v>
      </c>
      <c r="B146" s="1" t="s">
        <v>5</v>
      </c>
      <c r="C146" s="1" t="s">
        <v>152</v>
      </c>
      <c r="D146" s="1" t="s">
        <v>7</v>
      </c>
      <c r="E146" s="1" t="s">
        <v>8</v>
      </c>
    </row>
    <row r="147" spans="1:5" ht="15">
      <c r="A147" s="1" t="str">
        <f>"00255920167"</f>
        <v>00255920167</v>
      </c>
      <c r="B147" s="1" t="s">
        <v>5</v>
      </c>
      <c r="C147" s="1" t="s">
        <v>153</v>
      </c>
      <c r="D147" s="1" t="s">
        <v>7</v>
      </c>
      <c r="E147" s="1" t="s">
        <v>8</v>
      </c>
    </row>
    <row r="148" spans="1:5" ht="15">
      <c r="A148" s="1" t="str">
        <f>"00250450160"</f>
        <v>00250450160</v>
      </c>
      <c r="B148" s="1" t="s">
        <v>5</v>
      </c>
      <c r="C148" s="1" t="s">
        <v>154</v>
      </c>
      <c r="D148" s="1" t="s">
        <v>7</v>
      </c>
      <c r="E148" s="1" t="s">
        <v>8</v>
      </c>
    </row>
    <row r="149" spans="1:5" ht="15">
      <c r="A149" s="1" t="str">
        <f>"80013910163"</f>
        <v>80013910163</v>
      </c>
      <c r="B149" s="1" t="s">
        <v>5</v>
      </c>
      <c r="C149" s="1" t="s">
        <v>155</v>
      </c>
      <c r="D149" s="1" t="s">
        <v>7</v>
      </c>
      <c r="E149" s="1" t="s">
        <v>8</v>
      </c>
    </row>
    <row r="150" spans="1:5" ht="15">
      <c r="A150" s="1" t="str">
        <f>"82000590164"</f>
        <v>82000590164</v>
      </c>
      <c r="B150" s="1" t="s">
        <v>5</v>
      </c>
      <c r="C150" s="1" t="s">
        <v>156</v>
      </c>
      <c r="D150" s="1" t="s">
        <v>7</v>
      </c>
      <c r="E150" s="1" t="s">
        <v>8</v>
      </c>
    </row>
    <row r="151" spans="1:5" ht="15">
      <c r="A151" s="1" t="str">
        <f>"00676850167"</f>
        <v>00676850167</v>
      </c>
      <c r="B151" s="1" t="s">
        <v>5</v>
      </c>
      <c r="C151" s="1" t="s">
        <v>157</v>
      </c>
      <c r="D151" s="1" t="s">
        <v>7</v>
      </c>
      <c r="E151" s="1" t="s">
        <v>8</v>
      </c>
    </row>
    <row r="152" spans="1:5" ht="15">
      <c r="A152" s="1" t="str">
        <f>"80006370169"</f>
        <v>80006370169</v>
      </c>
      <c r="B152" s="1" t="s">
        <v>5</v>
      </c>
      <c r="C152" s="1" t="s">
        <v>158</v>
      </c>
      <c r="D152" s="1" t="s">
        <v>7</v>
      </c>
      <c r="E152" s="1" t="s">
        <v>8</v>
      </c>
    </row>
    <row r="153" spans="1:5" ht="15">
      <c r="A153" s="1" t="str">
        <f>"00530750165"</f>
        <v>00530750165</v>
      </c>
      <c r="B153" s="1" t="s">
        <v>5</v>
      </c>
      <c r="C153" s="1" t="s">
        <v>159</v>
      </c>
      <c r="D153" s="1" t="s">
        <v>7</v>
      </c>
      <c r="E153" s="1" t="s">
        <v>8</v>
      </c>
    </row>
    <row r="154" spans="1:5" ht="15">
      <c r="A154" s="1" t="str">
        <f>"82003210166"</f>
        <v>82003210166</v>
      </c>
      <c r="B154" s="1" t="s">
        <v>5</v>
      </c>
      <c r="C154" s="1" t="s">
        <v>160</v>
      </c>
      <c r="D154" s="1" t="s">
        <v>7</v>
      </c>
      <c r="E154" s="1" t="s">
        <v>8</v>
      </c>
    </row>
    <row r="155" spans="1:5" ht="15">
      <c r="A155" s="1" t="str">
        <f>"83001610167"</f>
        <v>83001610167</v>
      </c>
      <c r="B155" s="1" t="s">
        <v>5</v>
      </c>
      <c r="C155" s="1" t="s">
        <v>161</v>
      </c>
      <c r="D155" s="1" t="s">
        <v>7</v>
      </c>
      <c r="E155" s="1" t="s">
        <v>8</v>
      </c>
    </row>
    <row r="156" spans="1:5" ht="15">
      <c r="A156" s="1" t="str">
        <f>"00330380163"</f>
        <v>00330380163</v>
      </c>
      <c r="B156" s="1" t="s">
        <v>5</v>
      </c>
      <c r="C156" s="1" t="s">
        <v>162</v>
      </c>
      <c r="D156" s="1" t="s">
        <v>7</v>
      </c>
      <c r="E156" s="1" t="s">
        <v>8</v>
      </c>
    </row>
    <row r="157" spans="1:5" ht="15">
      <c r="A157" s="1" t="str">
        <f>"00579520164"</f>
        <v>00579520164</v>
      </c>
      <c r="B157" s="1" t="s">
        <v>5</v>
      </c>
      <c r="C157" s="1" t="s">
        <v>163</v>
      </c>
      <c r="D157" s="1" t="s">
        <v>7</v>
      </c>
      <c r="E157" s="1" t="s">
        <v>8</v>
      </c>
    </row>
    <row r="158" spans="1:5" ht="15">
      <c r="A158" s="1" t="str">
        <f>"00542080163"</f>
        <v>00542080163</v>
      </c>
      <c r="B158" s="1" t="s">
        <v>5</v>
      </c>
      <c r="C158" s="1" t="s">
        <v>164</v>
      </c>
      <c r="D158" s="1" t="s">
        <v>7</v>
      </c>
      <c r="E158" s="1" t="s">
        <v>8</v>
      </c>
    </row>
    <row r="159" spans="1:5" ht="15">
      <c r="A159" s="1" t="str">
        <f>"00542510169"</f>
        <v>00542510169</v>
      </c>
      <c r="B159" s="1" t="s">
        <v>5</v>
      </c>
      <c r="C159" s="1" t="s">
        <v>165</v>
      </c>
      <c r="D159" s="1" t="s">
        <v>7</v>
      </c>
      <c r="E159" s="1" t="s">
        <v>8</v>
      </c>
    </row>
    <row r="160" spans="1:5" ht="15">
      <c r="A160" s="1" t="str">
        <f>"00622580165"</f>
        <v>00622580165</v>
      </c>
      <c r="B160" s="1" t="s">
        <v>5</v>
      </c>
      <c r="C160" s="1" t="s">
        <v>166</v>
      </c>
      <c r="D160" s="1" t="s">
        <v>7</v>
      </c>
      <c r="E160" s="1" t="s">
        <v>8</v>
      </c>
    </row>
    <row r="161" spans="1:5" ht="15">
      <c r="A161" s="1" t="str">
        <f>"85001490169"</f>
        <v>85001490169</v>
      </c>
      <c r="B161" s="1" t="s">
        <v>5</v>
      </c>
      <c r="C161" s="1" t="s">
        <v>167</v>
      </c>
      <c r="D161" s="1" t="s">
        <v>7</v>
      </c>
      <c r="E161" s="1" t="s">
        <v>8</v>
      </c>
    </row>
    <row r="162" spans="1:5" ht="15">
      <c r="A162" s="1" t="str">
        <f>"00382800167"</f>
        <v>00382800167</v>
      </c>
      <c r="B162" s="1" t="s">
        <v>5</v>
      </c>
      <c r="C162" s="1" t="s">
        <v>168</v>
      </c>
      <c r="D162" s="1" t="s">
        <v>7</v>
      </c>
      <c r="E162" s="1" t="s">
        <v>8</v>
      </c>
    </row>
    <row r="163" spans="1:5" ht="15">
      <c r="A163" s="1" t="str">
        <f>"00338710163"</f>
        <v>00338710163</v>
      </c>
      <c r="B163" s="1" t="s">
        <v>5</v>
      </c>
      <c r="C163" s="1" t="s">
        <v>169</v>
      </c>
      <c r="D163" s="1" t="s">
        <v>7</v>
      </c>
      <c r="E163" s="1" t="s">
        <v>8</v>
      </c>
    </row>
    <row r="164" spans="1:5" ht="15">
      <c r="A164" s="1" t="str">
        <f>"00288640162"</f>
        <v>00288640162</v>
      </c>
      <c r="B164" s="1" t="s">
        <v>5</v>
      </c>
      <c r="C164" s="1" t="s">
        <v>170</v>
      </c>
      <c r="D164" s="1" t="s">
        <v>7</v>
      </c>
      <c r="E164" s="1" t="s">
        <v>8</v>
      </c>
    </row>
    <row r="165" spans="1:5" ht="15">
      <c r="A165" s="1" t="str">
        <f>"03990160164"</f>
        <v>03990160164</v>
      </c>
      <c r="B165" s="1" t="s">
        <v>5</v>
      </c>
      <c r="C165" s="1" t="s">
        <v>171</v>
      </c>
      <c r="D165" s="1" t="s">
        <v>7</v>
      </c>
      <c r="E165" s="1" t="s">
        <v>8</v>
      </c>
    </row>
    <row r="166" spans="1:5" ht="15">
      <c r="A166" s="1" t="str">
        <f>"80013870169"</f>
        <v>80013870169</v>
      </c>
      <c r="B166" s="1" t="s">
        <v>5</v>
      </c>
      <c r="C166" s="1" t="s">
        <v>172</v>
      </c>
      <c r="D166" s="1" t="s">
        <v>7</v>
      </c>
      <c r="E166" s="1" t="s">
        <v>8</v>
      </c>
    </row>
    <row r="167" spans="1:5" ht="15">
      <c r="A167" s="1" t="str">
        <f>"00696720168"</f>
        <v>00696720168</v>
      </c>
      <c r="B167" s="1" t="s">
        <v>5</v>
      </c>
      <c r="C167" s="1" t="s">
        <v>173</v>
      </c>
      <c r="D167" s="1" t="s">
        <v>7</v>
      </c>
      <c r="E167" s="1" t="s">
        <v>8</v>
      </c>
    </row>
    <row r="168" spans="1:5" ht="15">
      <c r="A168" s="1" t="str">
        <f>"00579540162"</f>
        <v>00579540162</v>
      </c>
      <c r="B168" s="1" t="s">
        <v>5</v>
      </c>
      <c r="C168" s="1" t="s">
        <v>174</v>
      </c>
      <c r="D168" s="1" t="s">
        <v>7</v>
      </c>
      <c r="E168" s="1" t="s">
        <v>8</v>
      </c>
    </row>
    <row r="169" spans="1:5" ht="15">
      <c r="A169" s="1" t="str">
        <f>"00663510162"</f>
        <v>00663510162</v>
      </c>
      <c r="B169" s="1" t="s">
        <v>5</v>
      </c>
      <c r="C169" s="1" t="s">
        <v>175</v>
      </c>
      <c r="D169" s="1" t="s">
        <v>7</v>
      </c>
      <c r="E169" s="1" t="s">
        <v>8</v>
      </c>
    </row>
    <row r="170" spans="1:5" ht="15">
      <c r="A170" s="1" t="str">
        <f>"00631310166"</f>
        <v>00631310166</v>
      </c>
      <c r="B170" s="1" t="s">
        <v>5</v>
      </c>
      <c r="C170" s="1" t="s">
        <v>176</v>
      </c>
      <c r="D170" s="1" t="s">
        <v>7</v>
      </c>
      <c r="E170" s="1" t="s">
        <v>8</v>
      </c>
    </row>
    <row r="171" spans="1:5" ht="15">
      <c r="A171" s="1" t="str">
        <f>"00342670163"</f>
        <v>00342670163</v>
      </c>
      <c r="B171" s="1" t="s">
        <v>5</v>
      </c>
      <c r="C171" s="1" t="s">
        <v>177</v>
      </c>
      <c r="D171" s="1" t="s">
        <v>7</v>
      </c>
      <c r="E171" s="1" t="s">
        <v>8</v>
      </c>
    </row>
    <row r="172" spans="1:5" ht="15">
      <c r="A172" s="1" t="str">
        <f>"00646930164"</f>
        <v>00646930164</v>
      </c>
      <c r="B172" s="1" t="s">
        <v>5</v>
      </c>
      <c r="C172" s="1" t="s">
        <v>178</v>
      </c>
      <c r="D172" s="1" t="s">
        <v>7</v>
      </c>
      <c r="E172" s="1" t="s">
        <v>8</v>
      </c>
    </row>
    <row r="173" spans="1:5" ht="15">
      <c r="A173" s="1" t="str">
        <f>"82003170162"</f>
        <v>82003170162</v>
      </c>
      <c r="B173" s="1" t="s">
        <v>5</v>
      </c>
      <c r="C173" s="1" t="s">
        <v>179</v>
      </c>
      <c r="D173" s="1" t="s">
        <v>7</v>
      </c>
      <c r="E173" s="1" t="s">
        <v>8</v>
      </c>
    </row>
    <row r="174" spans="1:5" ht="15">
      <c r="A174" s="1" t="str">
        <f>"82003830161"</f>
        <v>82003830161</v>
      </c>
      <c r="B174" s="1" t="s">
        <v>5</v>
      </c>
      <c r="C174" s="1" t="s">
        <v>180</v>
      </c>
      <c r="D174" s="1" t="s">
        <v>7</v>
      </c>
      <c r="E174" s="1" t="s">
        <v>8</v>
      </c>
    </row>
    <row r="175" spans="1:5" ht="15">
      <c r="A175" s="1" t="str">
        <f>"00347880163"</f>
        <v>00347880163</v>
      </c>
      <c r="B175" s="1" t="s">
        <v>5</v>
      </c>
      <c r="C175" s="1" t="s">
        <v>181</v>
      </c>
      <c r="D175" s="1" t="s">
        <v>7</v>
      </c>
      <c r="E175" s="1" t="s">
        <v>8</v>
      </c>
    </row>
    <row r="176" spans="1:5" ht="15">
      <c r="A176" s="1" t="str">
        <f>"00711080168"</f>
        <v>00711080168</v>
      </c>
      <c r="B176" s="1" t="s">
        <v>5</v>
      </c>
      <c r="C176" s="1" t="s">
        <v>182</v>
      </c>
      <c r="D176" s="1" t="s">
        <v>7</v>
      </c>
      <c r="E176" s="1" t="s">
        <v>8</v>
      </c>
    </row>
    <row r="177" spans="1:5" ht="15">
      <c r="A177" s="1" t="str">
        <f>"00336840160"</f>
        <v>00336840160</v>
      </c>
      <c r="B177" s="1" t="s">
        <v>5</v>
      </c>
      <c r="C177" s="1" t="s">
        <v>183</v>
      </c>
      <c r="D177" s="1" t="s">
        <v>7</v>
      </c>
      <c r="E177" s="1" t="s">
        <v>8</v>
      </c>
    </row>
    <row r="178" spans="1:5" ht="15">
      <c r="A178" s="1" t="str">
        <f>"00727670168"</f>
        <v>00727670168</v>
      </c>
      <c r="B178" s="1" t="s">
        <v>5</v>
      </c>
      <c r="C178" s="1" t="s">
        <v>184</v>
      </c>
      <c r="D178" s="1" t="s">
        <v>7</v>
      </c>
      <c r="E178" s="1" t="s">
        <v>8</v>
      </c>
    </row>
    <row r="179" spans="1:5" ht="15">
      <c r="A179" s="1" t="str">
        <f>"00321890162"</f>
        <v>00321890162</v>
      </c>
      <c r="B179" s="1" t="s">
        <v>5</v>
      </c>
      <c r="C179" s="1" t="s">
        <v>185</v>
      </c>
      <c r="D179" s="1" t="s">
        <v>7</v>
      </c>
      <c r="E179" s="1" t="s">
        <v>8</v>
      </c>
    </row>
    <row r="180" spans="1:5" ht="15">
      <c r="A180" s="1" t="str">
        <f>"85001030163"</f>
        <v>85001030163</v>
      </c>
      <c r="B180" s="1" t="s">
        <v>5</v>
      </c>
      <c r="C180" s="1" t="s">
        <v>186</v>
      </c>
      <c r="D180" s="1" t="s">
        <v>7</v>
      </c>
      <c r="E180" s="1" t="s">
        <v>8</v>
      </c>
    </row>
    <row r="181" spans="1:5" ht="15">
      <c r="A181" s="1" t="str">
        <f>"00547770164"</f>
        <v>00547770164</v>
      </c>
      <c r="B181" s="1" t="s">
        <v>5</v>
      </c>
      <c r="C181" s="1" t="s">
        <v>187</v>
      </c>
      <c r="D181" s="1" t="s">
        <v>7</v>
      </c>
      <c r="E181" s="1" t="s">
        <v>8</v>
      </c>
    </row>
    <row r="182" spans="1:5" ht="15">
      <c r="A182" s="1" t="str">
        <f>"00686450164"</f>
        <v>00686450164</v>
      </c>
      <c r="B182" s="1" t="s">
        <v>5</v>
      </c>
      <c r="C182" s="1" t="s">
        <v>188</v>
      </c>
      <c r="D182" s="1" t="s">
        <v>7</v>
      </c>
      <c r="E182" s="1" t="s">
        <v>8</v>
      </c>
    </row>
    <row r="183" spans="1:5" ht="15">
      <c r="A183" s="1" t="str">
        <f>"00684180169"</f>
        <v>00684180169</v>
      </c>
      <c r="B183" s="1" t="s">
        <v>5</v>
      </c>
      <c r="C183" s="1" t="s">
        <v>189</v>
      </c>
      <c r="D183" s="1" t="s">
        <v>7</v>
      </c>
      <c r="E183" s="1" t="s">
        <v>8</v>
      </c>
    </row>
    <row r="184" spans="1:5" ht="15">
      <c r="A184" s="1" t="str">
        <f>"83001630165"</f>
        <v>83001630165</v>
      </c>
      <c r="B184" s="1" t="s">
        <v>5</v>
      </c>
      <c r="C184" s="1" t="s">
        <v>190</v>
      </c>
      <c r="D184" s="1" t="s">
        <v>7</v>
      </c>
      <c r="E184" s="1" t="s">
        <v>8</v>
      </c>
    </row>
    <row r="185" spans="1:5" ht="15">
      <c r="A185" s="1" t="str">
        <f>"00230810160"</f>
        <v>00230810160</v>
      </c>
      <c r="B185" s="1" t="s">
        <v>5</v>
      </c>
      <c r="C185" s="1" t="s">
        <v>191</v>
      </c>
      <c r="D185" s="1" t="s">
        <v>7</v>
      </c>
      <c r="E185" s="1" t="s">
        <v>8</v>
      </c>
    </row>
    <row r="186" spans="1:5" ht="15">
      <c r="A186" s="1" t="str">
        <f>"00330220161"</f>
        <v>00330220161</v>
      </c>
      <c r="B186" s="1" t="s">
        <v>5</v>
      </c>
      <c r="C186" s="1" t="s">
        <v>192</v>
      </c>
      <c r="D186" s="1" t="s">
        <v>7</v>
      </c>
      <c r="E186" s="1" t="s">
        <v>8</v>
      </c>
    </row>
    <row r="187" spans="1:5" ht="15">
      <c r="A187" s="1" t="str">
        <f>"00570140160"</f>
        <v>00570140160</v>
      </c>
      <c r="B187" s="1" t="s">
        <v>5</v>
      </c>
      <c r="C187" s="1" t="s">
        <v>193</v>
      </c>
      <c r="D187" s="1" t="s">
        <v>7</v>
      </c>
      <c r="E187" s="1" t="s">
        <v>8</v>
      </c>
    </row>
    <row r="188" spans="1:5" ht="15">
      <c r="A188" s="1" t="str">
        <f>"80025650161"</f>
        <v>80025650161</v>
      </c>
      <c r="B188" s="1" t="s">
        <v>5</v>
      </c>
      <c r="C188" s="1" t="s">
        <v>194</v>
      </c>
      <c r="D188" s="1" t="s">
        <v>7</v>
      </c>
      <c r="E188" s="1" t="s">
        <v>8</v>
      </c>
    </row>
    <row r="189" spans="1:5" ht="15">
      <c r="A189" s="1" t="str">
        <f>"81001640168"</f>
        <v>81001640168</v>
      </c>
      <c r="B189" s="1" t="s">
        <v>5</v>
      </c>
      <c r="C189" s="1" t="s">
        <v>195</v>
      </c>
      <c r="D189" s="1" t="s">
        <v>7</v>
      </c>
      <c r="E189" s="1" t="s">
        <v>8</v>
      </c>
    </row>
    <row r="190" spans="1:5" ht="15">
      <c r="A190" s="1" t="str">
        <f>"00470160169"</f>
        <v>00470160169</v>
      </c>
      <c r="B190" s="1" t="s">
        <v>5</v>
      </c>
      <c r="C190" s="1" t="s">
        <v>196</v>
      </c>
      <c r="D190" s="1" t="s">
        <v>7</v>
      </c>
      <c r="E190" s="1" t="s">
        <v>8</v>
      </c>
    </row>
    <row r="191" spans="1:5" ht="15">
      <c r="A191" s="1" t="str">
        <f>"00666330162"</f>
        <v>00666330162</v>
      </c>
      <c r="B191" s="1" t="s">
        <v>5</v>
      </c>
      <c r="C191" s="1" t="s">
        <v>197</v>
      </c>
      <c r="D191" s="1" t="s">
        <v>7</v>
      </c>
      <c r="E191" s="1" t="s">
        <v>8</v>
      </c>
    </row>
    <row r="192" spans="1:5" ht="15">
      <c r="A192" s="1" t="str">
        <f>"00637290164"</f>
        <v>00637290164</v>
      </c>
      <c r="B192" s="1" t="s">
        <v>5</v>
      </c>
      <c r="C192" s="1" t="s">
        <v>198</v>
      </c>
      <c r="D192" s="1" t="s">
        <v>7</v>
      </c>
      <c r="E192" s="1" t="s">
        <v>8</v>
      </c>
    </row>
    <row r="193" spans="1:5" ht="15">
      <c r="A193" s="1" t="str">
        <f>"00649880168"</f>
        <v>00649880168</v>
      </c>
      <c r="B193" s="1" t="s">
        <v>5</v>
      </c>
      <c r="C193" s="1" t="s">
        <v>199</v>
      </c>
      <c r="D193" s="1" t="s">
        <v>7</v>
      </c>
      <c r="E193" s="1" t="s">
        <v>8</v>
      </c>
    </row>
    <row r="194" spans="1:5" ht="15">
      <c r="A194" s="1" t="str">
        <f>"94001380164"</f>
        <v>94001380164</v>
      </c>
      <c r="B194" s="1" t="s">
        <v>5</v>
      </c>
      <c r="C194" s="1" t="s">
        <v>200</v>
      </c>
      <c r="D194" s="1" t="s">
        <v>7</v>
      </c>
      <c r="E194" s="1" t="s">
        <v>8</v>
      </c>
    </row>
    <row r="195" spans="1:5" ht="15">
      <c r="A195" s="1" t="str">
        <f>"00321950164"</f>
        <v>00321950164</v>
      </c>
      <c r="B195" s="1" t="s">
        <v>5</v>
      </c>
      <c r="C195" s="1" t="s">
        <v>201</v>
      </c>
      <c r="D195" s="1" t="s">
        <v>7</v>
      </c>
      <c r="E195" s="1" t="s">
        <v>8</v>
      </c>
    </row>
    <row r="196" spans="1:5" ht="15">
      <c r="A196" s="1" t="str">
        <f>"00566570164"</f>
        <v>00566570164</v>
      </c>
      <c r="B196" s="1" t="s">
        <v>5</v>
      </c>
      <c r="C196" s="1" t="s">
        <v>202</v>
      </c>
      <c r="D196" s="1" t="s">
        <v>7</v>
      </c>
      <c r="E196" s="1" t="s">
        <v>8</v>
      </c>
    </row>
    <row r="197" spans="1:5" ht="15">
      <c r="A197" s="1" t="str">
        <f>"00543080162"</f>
        <v>00543080162</v>
      </c>
      <c r="B197" s="1" t="s">
        <v>5</v>
      </c>
      <c r="C197" s="1" t="s">
        <v>203</v>
      </c>
      <c r="D197" s="1" t="s">
        <v>7</v>
      </c>
      <c r="E197" s="1" t="s">
        <v>8</v>
      </c>
    </row>
    <row r="198" spans="1:5" ht="15">
      <c r="A198" s="1" t="str">
        <f>"00616720165"</f>
        <v>00616720165</v>
      </c>
      <c r="B198" s="1" t="s">
        <v>5</v>
      </c>
      <c r="C198" s="1" t="s">
        <v>204</v>
      </c>
      <c r="D198" s="1" t="s">
        <v>7</v>
      </c>
      <c r="E198" s="1" t="s">
        <v>8</v>
      </c>
    </row>
    <row r="199" spans="1:5" ht="15">
      <c r="A199" s="1" t="str">
        <f>"00579560160"</f>
        <v>00579560160</v>
      </c>
      <c r="B199" s="1" t="s">
        <v>5</v>
      </c>
      <c r="C199" s="1" t="s">
        <v>205</v>
      </c>
      <c r="D199" s="1" t="s">
        <v>7</v>
      </c>
      <c r="E199" s="1" t="s">
        <v>8</v>
      </c>
    </row>
    <row r="200" spans="1:5" ht="15">
      <c r="A200" s="1" t="str">
        <f>"00330180167"</f>
        <v>00330180167</v>
      </c>
      <c r="B200" s="1" t="s">
        <v>5</v>
      </c>
      <c r="C200" s="1" t="s">
        <v>206</v>
      </c>
      <c r="D200" s="1" t="s">
        <v>7</v>
      </c>
      <c r="E200" s="1" t="s">
        <v>8</v>
      </c>
    </row>
    <row r="201" spans="1:5" ht="15">
      <c r="A201" s="1" t="str">
        <f>"80023530167"</f>
        <v>80023530167</v>
      </c>
      <c r="B201" s="1" t="s">
        <v>5</v>
      </c>
      <c r="C201" s="1" t="s">
        <v>207</v>
      </c>
      <c r="D201" s="1" t="s">
        <v>7</v>
      </c>
      <c r="E201" s="1" t="s">
        <v>8</v>
      </c>
    </row>
    <row r="202" spans="1:5" ht="15">
      <c r="A202" s="1" t="str">
        <f>"00719120164"</f>
        <v>00719120164</v>
      </c>
      <c r="B202" s="1" t="s">
        <v>5</v>
      </c>
      <c r="C202" s="1" t="s">
        <v>208</v>
      </c>
      <c r="D202" s="1" t="s">
        <v>7</v>
      </c>
      <c r="E202" s="1" t="s">
        <v>8</v>
      </c>
    </row>
    <row r="203" spans="1:5" ht="15">
      <c r="A203" s="1" t="str">
        <f>"00663280162"</f>
        <v>00663280162</v>
      </c>
      <c r="B203" s="1" t="s">
        <v>5</v>
      </c>
      <c r="C203" s="1" t="s">
        <v>209</v>
      </c>
      <c r="D203" s="1" t="s">
        <v>7</v>
      </c>
      <c r="E203" s="1" t="s">
        <v>8</v>
      </c>
    </row>
    <row r="204" spans="1:5" ht="15">
      <c r="A204" s="1" t="str">
        <f>"00325260164"</f>
        <v>00325260164</v>
      </c>
      <c r="B204" s="1" t="s">
        <v>5</v>
      </c>
      <c r="C204" s="1" t="s">
        <v>210</v>
      </c>
      <c r="D204" s="1" t="s">
        <v>7</v>
      </c>
      <c r="E204" s="1" t="s">
        <v>8</v>
      </c>
    </row>
    <row r="205" spans="1:5" ht="15">
      <c r="A205" s="1" t="str">
        <f>"82000850170"</f>
        <v>82000850170</v>
      </c>
      <c r="B205" s="1" t="s">
        <v>5</v>
      </c>
      <c r="C205" s="1" t="s">
        <v>212</v>
      </c>
      <c r="D205" s="1" t="s">
        <v>211</v>
      </c>
      <c r="E205" s="1" t="s">
        <v>8</v>
      </c>
    </row>
    <row r="206" spans="1:5" ht="15">
      <c r="A206" s="1" t="str">
        <f>"00706890175"</f>
        <v>00706890175</v>
      </c>
      <c r="B206" s="1" t="s">
        <v>5</v>
      </c>
      <c r="C206" s="1" t="s">
        <v>213</v>
      </c>
      <c r="D206" s="1" t="s">
        <v>211</v>
      </c>
      <c r="E206" s="1" t="s">
        <v>8</v>
      </c>
    </row>
    <row r="207" spans="1:5" ht="15">
      <c r="A207" s="1" t="str">
        <f>"88000010178"</f>
        <v>88000010178</v>
      </c>
      <c r="B207" s="1" t="s">
        <v>5</v>
      </c>
      <c r="C207" s="1" t="s">
        <v>214</v>
      </c>
      <c r="D207" s="1" t="s">
        <v>211</v>
      </c>
      <c r="E207" s="1" t="s">
        <v>8</v>
      </c>
    </row>
    <row r="208" spans="1:5" ht="15">
      <c r="A208" s="1" t="str">
        <f>"00811700178"</f>
        <v>00811700178</v>
      </c>
      <c r="B208" s="1" t="s">
        <v>5</v>
      </c>
      <c r="C208" s="1" t="s">
        <v>215</v>
      </c>
      <c r="D208" s="1" t="s">
        <v>211</v>
      </c>
      <c r="E208" s="1" t="s">
        <v>8</v>
      </c>
    </row>
    <row r="209" spans="1:5" ht="15">
      <c r="A209" s="1" t="str">
        <f>"00852900174"</f>
        <v>00852900174</v>
      </c>
      <c r="B209" s="1" t="s">
        <v>5</v>
      </c>
      <c r="C209" s="1" t="s">
        <v>216</v>
      </c>
      <c r="D209" s="1" t="s">
        <v>211</v>
      </c>
      <c r="E209" s="1" t="s">
        <v>8</v>
      </c>
    </row>
    <row r="210" spans="1:5" ht="15">
      <c r="A210" s="1" t="str">
        <f>"00857830178"</f>
        <v>00857830178</v>
      </c>
      <c r="B210" s="1" t="s">
        <v>5</v>
      </c>
      <c r="C210" s="1" t="s">
        <v>217</v>
      </c>
      <c r="D210" s="1" t="s">
        <v>211</v>
      </c>
      <c r="E210" s="1" t="s">
        <v>8</v>
      </c>
    </row>
    <row r="211" spans="1:5" ht="15">
      <c r="A211" s="1" t="str">
        <f>"80018050171"</f>
        <v>80018050171</v>
      </c>
      <c r="B211" s="1" t="s">
        <v>5</v>
      </c>
      <c r="C211" s="1" t="s">
        <v>218</v>
      </c>
      <c r="D211" s="1" t="s">
        <v>211</v>
      </c>
      <c r="E211" s="1" t="s">
        <v>8</v>
      </c>
    </row>
    <row r="212" spans="1:5" ht="15">
      <c r="A212" s="1" t="str">
        <f>"00822580171"</f>
        <v>00822580171</v>
      </c>
      <c r="B212" s="1" t="s">
        <v>5</v>
      </c>
      <c r="C212" s="1" t="s">
        <v>219</v>
      </c>
      <c r="D212" s="1" t="s">
        <v>211</v>
      </c>
      <c r="E212" s="1" t="s">
        <v>8</v>
      </c>
    </row>
    <row r="213" spans="1:5" ht="15">
      <c r="A213" s="1" t="str">
        <f>"88000370176"</f>
        <v>88000370176</v>
      </c>
      <c r="B213" s="1" t="s">
        <v>5</v>
      </c>
      <c r="C213" s="1" t="s">
        <v>220</v>
      </c>
      <c r="D213" s="1" t="s">
        <v>211</v>
      </c>
      <c r="E213" s="1" t="s">
        <v>8</v>
      </c>
    </row>
    <row r="214" spans="1:5" ht="15">
      <c r="A214" s="1" t="str">
        <f>"00760040170"</f>
        <v>00760040170</v>
      </c>
      <c r="B214" s="1" t="s">
        <v>5</v>
      </c>
      <c r="C214" s="1" t="s">
        <v>221</v>
      </c>
      <c r="D214" s="1" t="s">
        <v>211</v>
      </c>
      <c r="E214" s="1" t="s">
        <v>8</v>
      </c>
    </row>
    <row r="215" spans="1:5" ht="15">
      <c r="A215" s="1" t="str">
        <f>"00760050179"</f>
        <v>00760050179</v>
      </c>
      <c r="B215" s="1" t="s">
        <v>5</v>
      </c>
      <c r="C215" s="1" t="s">
        <v>222</v>
      </c>
      <c r="D215" s="1" t="s">
        <v>211</v>
      </c>
      <c r="E215" s="1" t="s">
        <v>8</v>
      </c>
    </row>
    <row r="216" spans="1:5" ht="15">
      <c r="A216" s="1" t="str">
        <f>"00955490172"</f>
        <v>00955490172</v>
      </c>
      <c r="B216" s="1" t="s">
        <v>5</v>
      </c>
      <c r="C216" s="1" t="s">
        <v>223</v>
      </c>
      <c r="D216" s="1" t="s">
        <v>211</v>
      </c>
      <c r="E216" s="1" t="s">
        <v>8</v>
      </c>
    </row>
    <row r="217" spans="1:5" ht="15">
      <c r="A217" s="1" t="str">
        <f>"00715580171"</f>
        <v>00715580171</v>
      </c>
      <c r="B217" s="1" t="s">
        <v>5</v>
      </c>
      <c r="C217" s="1" t="s">
        <v>224</v>
      </c>
      <c r="D217" s="1" t="s">
        <v>211</v>
      </c>
      <c r="E217" s="1" t="s">
        <v>8</v>
      </c>
    </row>
    <row r="218" spans="1:5" ht="15">
      <c r="A218" s="1" t="str">
        <f>"00903350171"</f>
        <v>00903350171</v>
      </c>
      <c r="B218" s="1" t="s">
        <v>5</v>
      </c>
      <c r="C218" s="1" t="s">
        <v>225</v>
      </c>
      <c r="D218" s="1" t="s">
        <v>211</v>
      </c>
      <c r="E218" s="1" t="s">
        <v>8</v>
      </c>
    </row>
    <row r="219" spans="1:5" ht="15">
      <c r="A219" s="1" t="str">
        <f>"81002430171"</f>
        <v>81002430171</v>
      </c>
      <c r="B219" s="1" t="s">
        <v>5</v>
      </c>
      <c r="C219" s="1" t="s">
        <v>226</v>
      </c>
      <c r="D219" s="1" t="s">
        <v>211</v>
      </c>
      <c r="E219" s="1" t="s">
        <v>8</v>
      </c>
    </row>
    <row r="220" spans="1:5" ht="15">
      <c r="A220" s="1" t="str">
        <f>"00706830171"</f>
        <v>00706830171</v>
      </c>
      <c r="B220" s="1" t="s">
        <v>5</v>
      </c>
      <c r="C220" s="1" t="s">
        <v>227</v>
      </c>
      <c r="D220" s="1" t="s">
        <v>211</v>
      </c>
      <c r="E220" s="1" t="s">
        <v>8</v>
      </c>
    </row>
    <row r="221" spans="1:5" ht="15">
      <c r="A221" s="1" t="str">
        <f>"00846420172"</f>
        <v>00846420172</v>
      </c>
      <c r="B221" s="1" t="s">
        <v>5</v>
      </c>
      <c r="C221" s="1" t="s">
        <v>228</v>
      </c>
      <c r="D221" s="1" t="s">
        <v>211</v>
      </c>
      <c r="E221" s="1" t="s">
        <v>8</v>
      </c>
    </row>
    <row r="222" spans="1:5" ht="15">
      <c r="A222" s="1" t="str">
        <f>"00841300171"</f>
        <v>00841300171</v>
      </c>
      <c r="B222" s="1" t="s">
        <v>5</v>
      </c>
      <c r="C222" s="1" t="s">
        <v>229</v>
      </c>
      <c r="D222" s="1" t="s">
        <v>211</v>
      </c>
      <c r="E222" s="1" t="s">
        <v>8</v>
      </c>
    </row>
    <row r="223" spans="1:5" ht="15">
      <c r="A223" s="1" t="str">
        <f>"00701670176"</f>
        <v>00701670176</v>
      </c>
      <c r="B223" s="1" t="s">
        <v>5</v>
      </c>
      <c r="C223" s="1" t="s">
        <v>230</v>
      </c>
      <c r="D223" s="1" t="s">
        <v>211</v>
      </c>
      <c r="E223" s="1" t="s">
        <v>8</v>
      </c>
    </row>
    <row r="224" spans="1:5" ht="15">
      <c r="A224" s="1" t="str">
        <f>"00600950174"</f>
        <v>00600950174</v>
      </c>
      <c r="B224" s="1" t="s">
        <v>5</v>
      </c>
      <c r="C224" s="1" t="s">
        <v>231</v>
      </c>
      <c r="D224" s="1" t="s">
        <v>211</v>
      </c>
      <c r="E224" s="1" t="s">
        <v>8</v>
      </c>
    </row>
    <row r="225" spans="1:5" ht="15">
      <c r="A225" s="1" t="str">
        <f>"00374120178"</f>
        <v>00374120178</v>
      </c>
      <c r="B225" s="1" t="s">
        <v>5</v>
      </c>
      <c r="C225" s="1" t="s">
        <v>232</v>
      </c>
      <c r="D225" s="1" t="s">
        <v>211</v>
      </c>
      <c r="E225" s="1" t="s">
        <v>8</v>
      </c>
    </row>
    <row r="226" spans="1:5" ht="15">
      <c r="A226" s="1" t="str">
        <f>"00855380176"</f>
        <v>00855380176</v>
      </c>
      <c r="B226" s="1" t="s">
        <v>5</v>
      </c>
      <c r="C226" s="1" t="s">
        <v>233</v>
      </c>
      <c r="D226" s="1" t="s">
        <v>211</v>
      </c>
      <c r="E226" s="1" t="s">
        <v>8</v>
      </c>
    </row>
    <row r="227" spans="1:5" ht="15">
      <c r="A227" s="1" t="str">
        <f>"00855690178"</f>
        <v>00855690178</v>
      </c>
      <c r="B227" s="1" t="s">
        <v>5</v>
      </c>
      <c r="C227" s="1" t="s">
        <v>234</v>
      </c>
      <c r="D227" s="1" t="s">
        <v>211</v>
      </c>
      <c r="E227" s="1" t="s">
        <v>8</v>
      </c>
    </row>
    <row r="228" spans="1:5" ht="15">
      <c r="A228" s="1" t="str">
        <f>"00761890177"</f>
        <v>00761890177</v>
      </c>
      <c r="B228" s="1" t="s">
        <v>5</v>
      </c>
      <c r="C228" s="1" t="s">
        <v>235</v>
      </c>
      <c r="D228" s="1" t="s">
        <v>211</v>
      </c>
      <c r="E228" s="1" t="s">
        <v>8</v>
      </c>
    </row>
    <row r="229" spans="1:5" ht="15">
      <c r="A229" s="1" t="str">
        <f>"00796050177"</f>
        <v>00796050177</v>
      </c>
      <c r="B229" s="1" t="s">
        <v>5</v>
      </c>
      <c r="C229" s="1" t="s">
        <v>236</v>
      </c>
      <c r="D229" s="1" t="s">
        <v>211</v>
      </c>
      <c r="E229" s="1" t="s">
        <v>8</v>
      </c>
    </row>
    <row r="230" spans="1:5" ht="15">
      <c r="A230" s="1" t="str">
        <f>"80011670173"</f>
        <v>80011670173</v>
      </c>
      <c r="B230" s="1" t="s">
        <v>5</v>
      </c>
      <c r="C230" s="1" t="s">
        <v>237</v>
      </c>
      <c r="D230" s="1" t="s">
        <v>211</v>
      </c>
      <c r="E230" s="1" t="s">
        <v>8</v>
      </c>
    </row>
    <row r="231" spans="1:5" ht="15">
      <c r="A231" s="1" t="str">
        <f>"00524950177"</f>
        <v>00524950177</v>
      </c>
      <c r="B231" s="1" t="s">
        <v>5</v>
      </c>
      <c r="C231" s="1" t="s">
        <v>238</v>
      </c>
      <c r="D231" s="1" t="s">
        <v>211</v>
      </c>
      <c r="E231" s="1" t="s">
        <v>8</v>
      </c>
    </row>
    <row r="232" spans="1:5" ht="15">
      <c r="A232" s="1" t="str">
        <f>"00791540172"</f>
        <v>00791540172</v>
      </c>
      <c r="B232" s="1" t="s">
        <v>5</v>
      </c>
      <c r="C232" s="1" t="s">
        <v>239</v>
      </c>
      <c r="D232" s="1" t="s">
        <v>211</v>
      </c>
      <c r="E232" s="1" t="s">
        <v>8</v>
      </c>
    </row>
    <row r="233" spans="1:5" ht="15">
      <c r="A233" s="1" t="str">
        <f>"85000890179"</f>
        <v>85000890179</v>
      </c>
      <c r="B233" s="1" t="s">
        <v>5</v>
      </c>
      <c r="C233" s="1" t="s">
        <v>240</v>
      </c>
      <c r="D233" s="1" t="s">
        <v>211</v>
      </c>
      <c r="E233" s="1" t="s">
        <v>8</v>
      </c>
    </row>
    <row r="234" spans="1:5" ht="15">
      <c r="A234" s="1" t="str">
        <f>"81001410174"</f>
        <v>81001410174</v>
      </c>
      <c r="B234" s="1" t="s">
        <v>5</v>
      </c>
      <c r="C234" s="1" t="s">
        <v>241</v>
      </c>
      <c r="D234" s="1" t="s">
        <v>211</v>
      </c>
      <c r="E234" s="1" t="s">
        <v>8</v>
      </c>
    </row>
    <row r="235" spans="1:5" ht="15">
      <c r="A235" s="1" t="str">
        <f>"96000600179"</f>
        <v>96000600179</v>
      </c>
      <c r="B235" s="1" t="s">
        <v>5</v>
      </c>
      <c r="C235" s="1" t="s">
        <v>242</v>
      </c>
      <c r="D235" s="1" t="s">
        <v>211</v>
      </c>
      <c r="E235" s="1" t="s">
        <v>8</v>
      </c>
    </row>
    <row r="236" spans="1:5" ht="15">
      <c r="A236" s="1" t="str">
        <f>"00852940170"</f>
        <v>00852940170</v>
      </c>
      <c r="B236" s="1" t="s">
        <v>5</v>
      </c>
      <c r="C236" s="1" t="s">
        <v>243</v>
      </c>
      <c r="D236" s="1" t="s">
        <v>211</v>
      </c>
      <c r="E236" s="1" t="s">
        <v>8</v>
      </c>
    </row>
    <row r="237" spans="1:5" ht="15">
      <c r="A237" s="1" t="str">
        <f>"00635680176"</f>
        <v>00635680176</v>
      </c>
      <c r="B237" s="1" t="s">
        <v>5</v>
      </c>
      <c r="C237" s="1" t="s">
        <v>244</v>
      </c>
      <c r="D237" s="1" t="s">
        <v>211</v>
      </c>
      <c r="E237" s="1" t="s">
        <v>8</v>
      </c>
    </row>
    <row r="238" spans="1:5" ht="15">
      <c r="A238" s="1" t="str">
        <f>"00750840175"</f>
        <v>00750840175</v>
      </c>
      <c r="B238" s="1" t="s">
        <v>5</v>
      </c>
      <c r="C238" s="1" t="s">
        <v>245</v>
      </c>
      <c r="D238" s="1" t="s">
        <v>211</v>
      </c>
      <c r="E238" s="1" t="s">
        <v>8</v>
      </c>
    </row>
    <row r="239" spans="1:5" ht="15">
      <c r="A239" s="1" t="str">
        <f>"80008710172"</f>
        <v>80008710172</v>
      </c>
      <c r="B239" s="1" t="s">
        <v>5</v>
      </c>
      <c r="C239" s="1" t="s">
        <v>246</v>
      </c>
      <c r="D239" s="1" t="s">
        <v>211</v>
      </c>
      <c r="E239" s="1" t="s">
        <v>8</v>
      </c>
    </row>
    <row r="240" spans="1:5" ht="15">
      <c r="A240" s="1" t="str">
        <f>"00886000173"</f>
        <v>00886000173</v>
      </c>
      <c r="B240" s="1" t="s">
        <v>5</v>
      </c>
      <c r="C240" s="1" t="s">
        <v>247</v>
      </c>
      <c r="D240" s="1" t="s">
        <v>211</v>
      </c>
      <c r="E240" s="1" t="s">
        <v>8</v>
      </c>
    </row>
    <row r="241" spans="1:5" ht="15">
      <c r="A241" s="1" t="str">
        <f>"00724220173"</f>
        <v>00724220173</v>
      </c>
      <c r="B241" s="1" t="s">
        <v>5</v>
      </c>
      <c r="C241" s="1" t="s">
        <v>248</v>
      </c>
      <c r="D241" s="1" t="s">
        <v>211</v>
      </c>
      <c r="E241" s="1" t="s">
        <v>8</v>
      </c>
    </row>
    <row r="242" spans="1:5" ht="15">
      <c r="A242" s="1" t="str">
        <f>"00464720176"</f>
        <v>00464720176</v>
      </c>
      <c r="B242" s="1" t="s">
        <v>5</v>
      </c>
      <c r="C242" s="1" t="s">
        <v>249</v>
      </c>
      <c r="D242" s="1" t="s">
        <v>211</v>
      </c>
      <c r="E242" s="1" t="s">
        <v>8</v>
      </c>
    </row>
    <row r="243" spans="1:5" ht="15">
      <c r="A243" s="1" t="str">
        <f>"00852130178"</f>
        <v>00852130178</v>
      </c>
      <c r="B243" s="1" t="s">
        <v>5</v>
      </c>
      <c r="C243" s="1" t="s">
        <v>250</v>
      </c>
      <c r="D243" s="1" t="s">
        <v>211</v>
      </c>
      <c r="E243" s="1" t="s">
        <v>8</v>
      </c>
    </row>
    <row r="244" spans="1:5" ht="15">
      <c r="A244" s="1" t="str">
        <f>"00848610176"</f>
        <v>00848610176</v>
      </c>
      <c r="B244" s="1" t="s">
        <v>5</v>
      </c>
      <c r="C244" s="1" t="s">
        <v>251</v>
      </c>
      <c r="D244" s="1" t="s">
        <v>211</v>
      </c>
      <c r="E244" s="1" t="s">
        <v>8</v>
      </c>
    </row>
    <row r="245" spans="1:5" ht="15">
      <c r="A245" s="1" t="str">
        <f>"82001930179"</f>
        <v>82001930179</v>
      </c>
      <c r="B245" s="1" t="s">
        <v>5</v>
      </c>
      <c r="C245" s="1" t="s">
        <v>252</v>
      </c>
      <c r="D245" s="1" t="s">
        <v>211</v>
      </c>
      <c r="E245" s="1" t="s">
        <v>8</v>
      </c>
    </row>
    <row r="246" spans="1:5" ht="15">
      <c r="A246" s="1" t="str">
        <f>"00361760176"</f>
        <v>00361760176</v>
      </c>
      <c r="B246" s="1" t="s">
        <v>5</v>
      </c>
      <c r="C246" s="1" t="s">
        <v>253</v>
      </c>
      <c r="D246" s="1" t="s">
        <v>211</v>
      </c>
      <c r="E246" s="1" t="s">
        <v>8</v>
      </c>
    </row>
    <row r="247" spans="1:5" ht="15">
      <c r="A247" s="1" t="str">
        <f>"80018310179"</f>
        <v>80018310179</v>
      </c>
      <c r="B247" s="1" t="s">
        <v>5</v>
      </c>
      <c r="C247" s="1" t="s">
        <v>254</v>
      </c>
      <c r="D247" s="1" t="s">
        <v>211</v>
      </c>
      <c r="E247" s="1" t="s">
        <v>8</v>
      </c>
    </row>
    <row r="248" spans="1:5" ht="15">
      <c r="A248" s="1" t="str">
        <f>"00980200174"</f>
        <v>00980200174</v>
      </c>
      <c r="B248" s="1" t="s">
        <v>5</v>
      </c>
      <c r="C248" s="1" t="s">
        <v>255</v>
      </c>
      <c r="D248" s="1" t="s">
        <v>211</v>
      </c>
      <c r="E248" s="1" t="s">
        <v>8</v>
      </c>
    </row>
    <row r="249" spans="1:5" ht="15">
      <c r="A249" s="1" t="str">
        <f>"00959860172"</f>
        <v>00959860172</v>
      </c>
      <c r="B249" s="1" t="s">
        <v>5</v>
      </c>
      <c r="C249" s="1" t="s">
        <v>256</v>
      </c>
      <c r="D249" s="1" t="s">
        <v>211</v>
      </c>
      <c r="E249" s="1" t="s">
        <v>8</v>
      </c>
    </row>
    <row r="250" spans="1:5" ht="15">
      <c r="A250" s="1" t="str">
        <f>"00606990174"</f>
        <v>00606990174</v>
      </c>
      <c r="B250" s="1" t="s">
        <v>5</v>
      </c>
      <c r="C250" s="1" t="s">
        <v>257</v>
      </c>
      <c r="D250" s="1" t="s">
        <v>211</v>
      </c>
      <c r="E250" s="1" t="s">
        <v>8</v>
      </c>
    </row>
    <row r="251" spans="1:5" ht="15">
      <c r="A251" s="1" t="str">
        <f>"00760060178"</f>
        <v>00760060178</v>
      </c>
      <c r="B251" s="1" t="s">
        <v>5</v>
      </c>
      <c r="C251" s="1" t="s">
        <v>258</v>
      </c>
      <c r="D251" s="1" t="s">
        <v>211</v>
      </c>
      <c r="E251" s="1" t="s">
        <v>8</v>
      </c>
    </row>
    <row r="252" spans="1:5" ht="15">
      <c r="A252" s="1" t="str">
        <f>"00895540177"</f>
        <v>00895540177</v>
      </c>
      <c r="B252" s="1" t="s">
        <v>5</v>
      </c>
      <c r="C252" s="1" t="s">
        <v>259</v>
      </c>
      <c r="D252" s="1" t="s">
        <v>211</v>
      </c>
      <c r="E252" s="1" t="s">
        <v>8</v>
      </c>
    </row>
    <row r="253" spans="1:5" ht="15">
      <c r="A253" s="1" t="str">
        <f>"00821390176"</f>
        <v>00821390176</v>
      </c>
      <c r="B253" s="1" t="s">
        <v>5</v>
      </c>
      <c r="C253" s="1" t="s">
        <v>260</v>
      </c>
      <c r="D253" s="1" t="s">
        <v>211</v>
      </c>
      <c r="E253" s="1" t="s">
        <v>8</v>
      </c>
    </row>
    <row r="254" spans="1:5" ht="15">
      <c r="A254" s="1" t="str">
        <f>"00853240174"</f>
        <v>00853240174</v>
      </c>
      <c r="B254" s="1" t="s">
        <v>5</v>
      </c>
      <c r="C254" s="1" t="s">
        <v>261</v>
      </c>
      <c r="D254" s="1" t="s">
        <v>211</v>
      </c>
      <c r="E254" s="1" t="s">
        <v>8</v>
      </c>
    </row>
    <row r="255" spans="1:5" ht="15">
      <c r="A255" s="1" t="str">
        <f>"00850830175"</f>
        <v>00850830175</v>
      </c>
      <c r="B255" s="1" t="s">
        <v>5</v>
      </c>
      <c r="C255" s="1" t="s">
        <v>262</v>
      </c>
      <c r="D255" s="1" t="s">
        <v>211</v>
      </c>
      <c r="E255" s="1" t="s">
        <v>8</v>
      </c>
    </row>
    <row r="256" spans="1:5" ht="15">
      <c r="A256" s="1" t="str">
        <f>"00625410170"</f>
        <v>00625410170</v>
      </c>
      <c r="B256" s="1" t="s">
        <v>5</v>
      </c>
      <c r="C256" s="1" t="s">
        <v>263</v>
      </c>
      <c r="D256" s="1" t="s">
        <v>211</v>
      </c>
      <c r="E256" s="1" t="s">
        <v>8</v>
      </c>
    </row>
    <row r="257" spans="1:5" ht="15">
      <c r="A257" s="1" t="str">
        <f>"00852420173"</f>
        <v>00852420173</v>
      </c>
      <c r="B257" s="1" t="s">
        <v>5</v>
      </c>
      <c r="C257" s="1" t="s">
        <v>264</v>
      </c>
      <c r="D257" s="1" t="s">
        <v>211</v>
      </c>
      <c r="E257" s="1" t="s">
        <v>8</v>
      </c>
    </row>
    <row r="258" spans="1:5" ht="15">
      <c r="A258" s="1" t="str">
        <f>"00350520177"</f>
        <v>00350520177</v>
      </c>
      <c r="B258" s="1" t="s">
        <v>5</v>
      </c>
      <c r="C258" s="1" t="s">
        <v>265</v>
      </c>
      <c r="D258" s="1" t="s">
        <v>211</v>
      </c>
      <c r="E258" s="1" t="s">
        <v>8</v>
      </c>
    </row>
    <row r="259" spans="1:5" ht="15">
      <c r="A259" s="1" t="str">
        <f>"00789430170"</f>
        <v>00789430170</v>
      </c>
      <c r="B259" s="1" t="s">
        <v>5</v>
      </c>
      <c r="C259" s="1" t="s">
        <v>266</v>
      </c>
      <c r="D259" s="1" t="s">
        <v>211</v>
      </c>
      <c r="E259" s="1" t="s">
        <v>8</v>
      </c>
    </row>
    <row r="260" spans="1:5" ht="15">
      <c r="A260" s="1" t="str">
        <f>"00855280178"</f>
        <v>00855280178</v>
      </c>
      <c r="B260" s="1" t="s">
        <v>5</v>
      </c>
      <c r="C260" s="1" t="s">
        <v>267</v>
      </c>
      <c r="D260" s="1" t="s">
        <v>211</v>
      </c>
      <c r="E260" s="1" t="s">
        <v>8</v>
      </c>
    </row>
    <row r="261" spans="1:5" ht="15">
      <c r="A261" s="1" t="str">
        <f>"00290170174"</f>
        <v>00290170174</v>
      </c>
      <c r="B261" s="1" t="s">
        <v>5</v>
      </c>
      <c r="C261" s="1" t="s">
        <v>268</v>
      </c>
      <c r="D261" s="1" t="s">
        <v>211</v>
      </c>
      <c r="E261" s="1" t="s">
        <v>8</v>
      </c>
    </row>
    <row r="262" spans="1:5" ht="15">
      <c r="A262" s="1" t="str">
        <f>"88000590179"</f>
        <v>88000590179</v>
      </c>
      <c r="B262" s="1" t="s">
        <v>5</v>
      </c>
      <c r="C262" s="1" t="s">
        <v>269</v>
      </c>
      <c r="D262" s="1" t="s">
        <v>211</v>
      </c>
      <c r="E262" s="1" t="s">
        <v>8</v>
      </c>
    </row>
    <row r="263" spans="1:5" ht="15">
      <c r="A263" s="1" t="str">
        <f>"00575230172"</f>
        <v>00575230172</v>
      </c>
      <c r="B263" s="1" t="s">
        <v>5</v>
      </c>
      <c r="C263" s="1" t="s">
        <v>270</v>
      </c>
      <c r="D263" s="1" t="s">
        <v>211</v>
      </c>
      <c r="E263" s="1" t="s">
        <v>8</v>
      </c>
    </row>
    <row r="264" spans="1:5" ht="15">
      <c r="A264" s="1" t="str">
        <f>"00760070177"</f>
        <v>00760070177</v>
      </c>
      <c r="B264" s="1" t="s">
        <v>5</v>
      </c>
      <c r="C264" s="1" t="s">
        <v>271</v>
      </c>
      <c r="D264" s="1" t="s">
        <v>211</v>
      </c>
      <c r="E264" s="1" t="s">
        <v>8</v>
      </c>
    </row>
    <row r="265" spans="1:5" ht="15">
      <c r="A265" s="1" t="str">
        <f>"00759960172"</f>
        <v>00759960172</v>
      </c>
      <c r="B265" s="1" t="s">
        <v>5</v>
      </c>
      <c r="C265" s="1" t="s">
        <v>272</v>
      </c>
      <c r="D265" s="1" t="s">
        <v>211</v>
      </c>
      <c r="E265" s="1" t="s">
        <v>8</v>
      </c>
    </row>
    <row r="266" spans="1:5" ht="15">
      <c r="A266" s="1" t="str">
        <f>"81002230175"</f>
        <v>81002230175</v>
      </c>
      <c r="B266" s="1" t="s">
        <v>5</v>
      </c>
      <c r="C266" s="1" t="s">
        <v>273</v>
      </c>
      <c r="D266" s="1" t="s">
        <v>211</v>
      </c>
      <c r="E266" s="1" t="s">
        <v>8</v>
      </c>
    </row>
    <row r="267" spans="1:5" ht="15">
      <c r="A267" s="1" t="str">
        <f>"00869010173"</f>
        <v>00869010173</v>
      </c>
      <c r="B267" s="1" t="s">
        <v>5</v>
      </c>
      <c r="C267" s="1" t="s">
        <v>274</v>
      </c>
      <c r="D267" s="1" t="s">
        <v>211</v>
      </c>
      <c r="E267" s="1" t="s">
        <v>8</v>
      </c>
    </row>
    <row r="268" spans="1:5" ht="15">
      <c r="A268" s="1" t="str">
        <f>"88001190177"</f>
        <v>88001190177</v>
      </c>
      <c r="B268" s="1" t="s">
        <v>5</v>
      </c>
      <c r="C268" s="1" t="s">
        <v>275</v>
      </c>
      <c r="D268" s="1" t="s">
        <v>211</v>
      </c>
      <c r="E268" s="1" t="s">
        <v>8</v>
      </c>
    </row>
    <row r="269" spans="1:5" ht="15">
      <c r="A269" s="1" t="str">
        <f>"00368800173"</f>
        <v>00368800173</v>
      </c>
      <c r="B269" s="1" t="s">
        <v>5</v>
      </c>
      <c r="C269" s="1" t="s">
        <v>276</v>
      </c>
      <c r="D269" s="1" t="s">
        <v>211</v>
      </c>
      <c r="E269" s="1" t="s">
        <v>8</v>
      </c>
    </row>
    <row r="270" spans="1:5" ht="15">
      <c r="A270" s="1" t="str">
        <f>"00304530173"</f>
        <v>00304530173</v>
      </c>
      <c r="B270" s="1" t="s">
        <v>5</v>
      </c>
      <c r="C270" s="1" t="s">
        <v>277</v>
      </c>
      <c r="D270" s="1" t="s">
        <v>211</v>
      </c>
      <c r="E270" s="1" t="s">
        <v>8</v>
      </c>
    </row>
    <row r="271" spans="1:5" ht="15">
      <c r="A271" s="1" t="str">
        <f>"00553860172"</f>
        <v>00553860172</v>
      </c>
      <c r="B271" s="1" t="s">
        <v>5</v>
      </c>
      <c r="C271" s="1" t="s">
        <v>278</v>
      </c>
      <c r="D271" s="1" t="s">
        <v>211</v>
      </c>
      <c r="E271" s="1" t="s">
        <v>8</v>
      </c>
    </row>
    <row r="272" spans="1:5" ht="15">
      <c r="A272" s="1" t="str">
        <f>"00647290170"</f>
        <v>00647290170</v>
      </c>
      <c r="B272" s="1" t="s">
        <v>5</v>
      </c>
      <c r="C272" s="1" t="s">
        <v>279</v>
      </c>
      <c r="D272" s="1" t="s">
        <v>211</v>
      </c>
      <c r="E272" s="1" t="s">
        <v>8</v>
      </c>
    </row>
    <row r="273" spans="1:5" ht="15">
      <c r="A273" s="1" t="str">
        <f>"00290650175"</f>
        <v>00290650175</v>
      </c>
      <c r="B273" s="1" t="s">
        <v>5</v>
      </c>
      <c r="C273" s="1" t="s">
        <v>280</v>
      </c>
      <c r="D273" s="1" t="s">
        <v>211</v>
      </c>
      <c r="E273" s="1" t="s">
        <v>8</v>
      </c>
    </row>
    <row r="274" spans="1:5" ht="15">
      <c r="A274" s="1" t="str">
        <f>"81001550177"</f>
        <v>81001550177</v>
      </c>
      <c r="B274" s="1" t="s">
        <v>5</v>
      </c>
      <c r="C274" s="1" t="s">
        <v>281</v>
      </c>
      <c r="D274" s="1" t="s">
        <v>211</v>
      </c>
      <c r="E274" s="1" t="s">
        <v>8</v>
      </c>
    </row>
    <row r="275" spans="1:5" ht="15">
      <c r="A275" s="1" t="str">
        <f>"88001290175"</f>
        <v>88001290175</v>
      </c>
      <c r="B275" s="1" t="s">
        <v>5</v>
      </c>
      <c r="C275" s="1" t="s">
        <v>282</v>
      </c>
      <c r="D275" s="1" t="s">
        <v>211</v>
      </c>
      <c r="E275" s="1" t="s">
        <v>8</v>
      </c>
    </row>
    <row r="276" spans="1:5" ht="15">
      <c r="A276" s="1" t="str">
        <f>"00945980175"</f>
        <v>00945980175</v>
      </c>
      <c r="B276" s="1" t="s">
        <v>5</v>
      </c>
      <c r="C276" s="1" t="s">
        <v>283</v>
      </c>
      <c r="D276" s="1" t="s">
        <v>211</v>
      </c>
      <c r="E276" s="1" t="s">
        <v>8</v>
      </c>
    </row>
    <row r="277" spans="1:5" ht="15">
      <c r="A277" s="1" t="str">
        <f>"00744080177"</f>
        <v>00744080177</v>
      </c>
      <c r="B277" s="1" t="s">
        <v>5</v>
      </c>
      <c r="C277" s="1" t="s">
        <v>284</v>
      </c>
      <c r="D277" s="1" t="s">
        <v>211</v>
      </c>
      <c r="E277" s="1" t="s">
        <v>8</v>
      </c>
    </row>
    <row r="278" spans="1:5" ht="15">
      <c r="A278" s="1" t="str">
        <f>"00451300172"</f>
        <v>00451300172</v>
      </c>
      <c r="B278" s="1" t="s">
        <v>5</v>
      </c>
      <c r="C278" s="1" t="s">
        <v>285</v>
      </c>
      <c r="D278" s="1" t="s">
        <v>211</v>
      </c>
      <c r="E278" s="1" t="s">
        <v>8</v>
      </c>
    </row>
    <row r="279" spans="1:5" ht="15">
      <c r="A279" s="1" t="str">
        <f>"85000670175"</f>
        <v>85000670175</v>
      </c>
      <c r="B279" s="1" t="s">
        <v>5</v>
      </c>
      <c r="C279" s="1" t="s">
        <v>286</v>
      </c>
      <c r="D279" s="1" t="s">
        <v>211</v>
      </c>
      <c r="E279" s="1" t="s">
        <v>8</v>
      </c>
    </row>
    <row r="280" spans="1:5" ht="15">
      <c r="A280" s="1" t="str">
        <f>"00782030175"</f>
        <v>00782030175</v>
      </c>
      <c r="B280" s="1" t="s">
        <v>5</v>
      </c>
      <c r="C280" s="1" t="s">
        <v>287</v>
      </c>
      <c r="D280" s="1" t="s">
        <v>211</v>
      </c>
      <c r="E280" s="1" t="s">
        <v>8</v>
      </c>
    </row>
    <row r="281" spans="1:5" ht="15">
      <c r="A281" s="1" t="str">
        <f>"88001410179"</f>
        <v>88001410179</v>
      </c>
      <c r="B281" s="1" t="s">
        <v>5</v>
      </c>
      <c r="C281" s="1" t="s">
        <v>288</v>
      </c>
      <c r="D281" s="1" t="s">
        <v>211</v>
      </c>
      <c r="E281" s="1" t="s">
        <v>8</v>
      </c>
    </row>
    <row r="282" spans="1:5" ht="15">
      <c r="A282" s="1" t="str">
        <f>"00826220170"</f>
        <v>00826220170</v>
      </c>
      <c r="B282" s="1" t="s">
        <v>5</v>
      </c>
      <c r="C282" s="1" t="s">
        <v>289</v>
      </c>
      <c r="D282" s="1" t="s">
        <v>211</v>
      </c>
      <c r="E282" s="1" t="s">
        <v>8</v>
      </c>
    </row>
    <row r="283" spans="1:5" ht="15">
      <c r="A283" s="1" t="str">
        <f>"00878650175"</f>
        <v>00878650175</v>
      </c>
      <c r="B283" s="1" t="s">
        <v>5</v>
      </c>
      <c r="C283" s="1" t="s">
        <v>290</v>
      </c>
      <c r="D283" s="1" t="s">
        <v>211</v>
      </c>
      <c r="E283" s="1" t="s">
        <v>8</v>
      </c>
    </row>
    <row r="284" spans="1:5" ht="15">
      <c r="A284" s="1" t="str">
        <f>"00855700175"</f>
        <v>00855700175</v>
      </c>
      <c r="B284" s="1" t="s">
        <v>5</v>
      </c>
      <c r="C284" s="1" t="s">
        <v>291</v>
      </c>
      <c r="D284" s="1" t="s">
        <v>211</v>
      </c>
      <c r="E284" s="1" t="s">
        <v>8</v>
      </c>
    </row>
    <row r="285" spans="1:5" ht="15">
      <c r="A285" s="1" t="str">
        <f>"00832210173"</f>
        <v>00832210173</v>
      </c>
      <c r="B285" s="1" t="s">
        <v>5</v>
      </c>
      <c r="C285" s="1" t="s">
        <v>292</v>
      </c>
      <c r="D285" s="1" t="s">
        <v>211</v>
      </c>
      <c r="E285" s="1" t="s">
        <v>8</v>
      </c>
    </row>
    <row r="286" spans="1:5" ht="15">
      <c r="A286" s="1" t="str">
        <f>"00855400172"</f>
        <v>00855400172</v>
      </c>
      <c r="B286" s="1" t="s">
        <v>5</v>
      </c>
      <c r="C286" s="1" t="s">
        <v>293</v>
      </c>
      <c r="D286" s="1" t="s">
        <v>211</v>
      </c>
      <c r="E286" s="1" t="s">
        <v>8</v>
      </c>
    </row>
    <row r="287" spans="1:5" ht="15">
      <c r="A287" s="1" t="str">
        <f>"00855390175"</f>
        <v>00855390175</v>
      </c>
      <c r="B287" s="1" t="s">
        <v>5</v>
      </c>
      <c r="C287" s="1" t="s">
        <v>294</v>
      </c>
      <c r="D287" s="1" t="s">
        <v>211</v>
      </c>
      <c r="E287" s="1" t="s">
        <v>8</v>
      </c>
    </row>
    <row r="288" spans="1:5" ht="15">
      <c r="A288" s="1" t="str">
        <f>"01127210175"</f>
        <v>01127210175</v>
      </c>
      <c r="B288" s="1" t="s">
        <v>5</v>
      </c>
      <c r="C288" s="1" t="s">
        <v>295</v>
      </c>
      <c r="D288" s="1" t="s">
        <v>211</v>
      </c>
      <c r="E288" s="1" t="s">
        <v>8</v>
      </c>
    </row>
    <row r="289" spans="1:5" ht="15">
      <c r="A289" s="1" t="str">
        <f>"00451340178"</f>
        <v>00451340178</v>
      </c>
      <c r="B289" s="1" t="s">
        <v>5</v>
      </c>
      <c r="C289" s="1" t="s">
        <v>296</v>
      </c>
      <c r="D289" s="1" t="s">
        <v>211</v>
      </c>
      <c r="E289" s="1" t="s">
        <v>8</v>
      </c>
    </row>
    <row r="290" spans="1:5" ht="15">
      <c r="A290" s="1" t="str">
        <f>"00855730172"</f>
        <v>00855730172</v>
      </c>
      <c r="B290" s="1" t="s">
        <v>5</v>
      </c>
      <c r="C290" s="1" t="s">
        <v>297</v>
      </c>
      <c r="D290" s="1" t="s">
        <v>211</v>
      </c>
      <c r="E290" s="1" t="s">
        <v>8</v>
      </c>
    </row>
    <row r="291" spans="1:5" ht="15">
      <c r="A291" s="1" t="str">
        <f>"00571420173"</f>
        <v>00571420173</v>
      </c>
      <c r="B291" s="1" t="s">
        <v>5</v>
      </c>
      <c r="C291" s="1" t="s">
        <v>298</v>
      </c>
      <c r="D291" s="1" t="s">
        <v>211</v>
      </c>
      <c r="E291" s="1" t="s">
        <v>8</v>
      </c>
    </row>
    <row r="292" spans="1:5" ht="15">
      <c r="A292" s="1" t="str">
        <f>"00855410171"</f>
        <v>00855410171</v>
      </c>
      <c r="B292" s="1" t="s">
        <v>5</v>
      </c>
      <c r="C292" s="1" t="s">
        <v>299</v>
      </c>
      <c r="D292" s="1" t="s">
        <v>211</v>
      </c>
      <c r="E292" s="1" t="s">
        <v>8</v>
      </c>
    </row>
    <row r="293" spans="1:5" ht="15">
      <c r="A293" s="1" t="str">
        <f>"81002270171"</f>
        <v>81002270171</v>
      </c>
      <c r="B293" s="1" t="s">
        <v>5</v>
      </c>
      <c r="C293" s="1" t="s">
        <v>300</v>
      </c>
      <c r="D293" s="1" t="s">
        <v>211</v>
      </c>
      <c r="E293" s="1" t="s">
        <v>8</v>
      </c>
    </row>
    <row r="294" spans="1:5" ht="15">
      <c r="A294" s="1" t="str">
        <f>"00716670179"</f>
        <v>00716670179</v>
      </c>
      <c r="B294" s="1" t="s">
        <v>5</v>
      </c>
      <c r="C294" s="1" t="s">
        <v>301</v>
      </c>
      <c r="D294" s="1" t="s">
        <v>211</v>
      </c>
      <c r="E294" s="1" t="s">
        <v>8</v>
      </c>
    </row>
    <row r="295" spans="1:5" ht="15">
      <c r="A295" s="1" t="str">
        <f>"00866400179"</f>
        <v>00866400179</v>
      </c>
      <c r="B295" s="1" t="s">
        <v>5</v>
      </c>
      <c r="C295" s="1" t="s">
        <v>302</v>
      </c>
      <c r="D295" s="1" t="s">
        <v>211</v>
      </c>
      <c r="E295" s="1" t="s">
        <v>8</v>
      </c>
    </row>
    <row r="296" spans="1:5" ht="15">
      <c r="A296" s="1" t="str">
        <f>"00303410179"</f>
        <v>00303410179</v>
      </c>
      <c r="B296" s="1" t="s">
        <v>5</v>
      </c>
      <c r="C296" s="1" t="s">
        <v>303</v>
      </c>
      <c r="D296" s="1" t="s">
        <v>211</v>
      </c>
      <c r="E296" s="1" t="s">
        <v>8</v>
      </c>
    </row>
    <row r="297" spans="1:5" ht="15">
      <c r="A297" s="1" t="str">
        <f>"00881240170"</f>
        <v>00881240170</v>
      </c>
      <c r="B297" s="1" t="s">
        <v>5</v>
      </c>
      <c r="C297" s="1" t="s">
        <v>304</v>
      </c>
      <c r="D297" s="1" t="s">
        <v>211</v>
      </c>
      <c r="E297" s="1" t="s">
        <v>8</v>
      </c>
    </row>
    <row r="298" spans="1:5" ht="15">
      <c r="A298" s="1" t="str">
        <f>"83001250170"</f>
        <v>83001250170</v>
      </c>
      <c r="B298" s="1" t="s">
        <v>5</v>
      </c>
      <c r="C298" s="1" t="s">
        <v>305</v>
      </c>
      <c r="D298" s="1" t="s">
        <v>211</v>
      </c>
      <c r="E298" s="1" t="s">
        <v>8</v>
      </c>
    </row>
    <row r="299" spans="1:5" ht="15">
      <c r="A299" s="1" t="str">
        <f>"80015730171"</f>
        <v>80015730171</v>
      </c>
      <c r="B299" s="1" t="s">
        <v>5</v>
      </c>
      <c r="C299" s="1" t="s">
        <v>306</v>
      </c>
      <c r="D299" s="1" t="s">
        <v>211</v>
      </c>
      <c r="E299" s="1" t="s">
        <v>8</v>
      </c>
    </row>
    <row r="300" spans="1:5" ht="15">
      <c r="A300" s="1" t="str">
        <f>"00855610176"</f>
        <v>00855610176</v>
      </c>
      <c r="B300" s="1" t="s">
        <v>5</v>
      </c>
      <c r="C300" s="1" t="s">
        <v>307</v>
      </c>
      <c r="D300" s="1" t="s">
        <v>211</v>
      </c>
      <c r="E300" s="1" t="s">
        <v>8</v>
      </c>
    </row>
    <row r="301" spans="1:5" ht="15">
      <c r="A301" s="1" t="str">
        <f>"00842990178"</f>
        <v>00842990178</v>
      </c>
      <c r="B301" s="1" t="s">
        <v>5</v>
      </c>
      <c r="C301" s="1" t="s">
        <v>308</v>
      </c>
      <c r="D301" s="1" t="s">
        <v>211</v>
      </c>
      <c r="E301" s="1" t="s">
        <v>8</v>
      </c>
    </row>
    <row r="302" spans="1:5" ht="15">
      <c r="A302" s="1" t="str">
        <f>"00725380174"</f>
        <v>00725380174</v>
      </c>
      <c r="B302" s="1" t="s">
        <v>5</v>
      </c>
      <c r="C302" s="1" t="s">
        <v>309</v>
      </c>
      <c r="D302" s="1" t="s">
        <v>211</v>
      </c>
      <c r="E302" s="1" t="s">
        <v>8</v>
      </c>
    </row>
    <row r="303" spans="1:5" ht="15">
      <c r="A303" s="1" t="str">
        <f>"00830780177"</f>
        <v>00830780177</v>
      </c>
      <c r="B303" s="1" t="s">
        <v>5</v>
      </c>
      <c r="C303" s="1" t="s">
        <v>310</v>
      </c>
      <c r="D303" s="1" t="s">
        <v>211</v>
      </c>
      <c r="E303" s="1" t="s">
        <v>8</v>
      </c>
    </row>
    <row r="304" spans="1:5" ht="15">
      <c r="A304" s="1" t="str">
        <f>"00841590177"</f>
        <v>00841590177</v>
      </c>
      <c r="B304" s="1" t="s">
        <v>5</v>
      </c>
      <c r="C304" s="1" t="s">
        <v>311</v>
      </c>
      <c r="D304" s="1" t="s">
        <v>211</v>
      </c>
      <c r="E304" s="1" t="s">
        <v>8</v>
      </c>
    </row>
    <row r="305" spans="1:5" ht="15">
      <c r="A305" s="1" t="str">
        <f>"00645400177"</f>
        <v>00645400177</v>
      </c>
      <c r="B305" s="1" t="s">
        <v>5</v>
      </c>
      <c r="C305" s="1" t="s">
        <v>312</v>
      </c>
      <c r="D305" s="1" t="s">
        <v>211</v>
      </c>
      <c r="E305" s="1" t="s">
        <v>8</v>
      </c>
    </row>
    <row r="306" spans="1:5" ht="15">
      <c r="A306" s="1" t="str">
        <f>"80012470177"</f>
        <v>80012470177</v>
      </c>
      <c r="B306" s="1" t="s">
        <v>5</v>
      </c>
      <c r="C306" s="1" t="s">
        <v>313</v>
      </c>
      <c r="D306" s="1" t="s">
        <v>211</v>
      </c>
      <c r="E306" s="1" t="s">
        <v>8</v>
      </c>
    </row>
    <row r="307" spans="1:5" ht="15">
      <c r="A307" s="1" t="str">
        <f>"00850440173"</f>
        <v>00850440173</v>
      </c>
      <c r="B307" s="1" t="s">
        <v>5</v>
      </c>
      <c r="C307" s="1" t="s">
        <v>314</v>
      </c>
      <c r="D307" s="1" t="s">
        <v>211</v>
      </c>
      <c r="E307" s="1" t="s">
        <v>8</v>
      </c>
    </row>
    <row r="308" spans="1:5" ht="15">
      <c r="A308" s="1" t="str">
        <f>"80008790174"</f>
        <v>80008790174</v>
      </c>
      <c r="B308" s="1" t="s">
        <v>5</v>
      </c>
      <c r="C308" s="1" t="s">
        <v>315</v>
      </c>
      <c r="D308" s="1" t="s">
        <v>211</v>
      </c>
      <c r="E308" s="1" t="s">
        <v>8</v>
      </c>
    </row>
    <row r="309" spans="1:5" ht="15">
      <c r="A309" s="1" t="str">
        <f>"81002370179"</f>
        <v>81002370179</v>
      </c>
      <c r="B309" s="1" t="s">
        <v>5</v>
      </c>
      <c r="C309" s="1" t="s">
        <v>316</v>
      </c>
      <c r="D309" s="1" t="s">
        <v>211</v>
      </c>
      <c r="E309" s="1" t="s">
        <v>8</v>
      </c>
    </row>
    <row r="310" spans="1:5" ht="15">
      <c r="A310" s="1" t="str">
        <f>"00666520176"</f>
        <v>00666520176</v>
      </c>
      <c r="B310" s="1" t="s">
        <v>5</v>
      </c>
      <c r="C310" s="1" t="s">
        <v>317</v>
      </c>
      <c r="D310" s="1" t="s">
        <v>211</v>
      </c>
      <c r="E310" s="1" t="s">
        <v>8</v>
      </c>
    </row>
    <row r="311" spans="1:5" ht="15">
      <c r="A311" s="1" t="str">
        <f>"80013950177"</f>
        <v>80013950177</v>
      </c>
      <c r="B311" s="1" t="s">
        <v>5</v>
      </c>
      <c r="C311" s="1" t="s">
        <v>318</v>
      </c>
      <c r="D311" s="1" t="s">
        <v>211</v>
      </c>
      <c r="E311" s="1" t="s">
        <v>8</v>
      </c>
    </row>
    <row r="312" spans="1:5" ht="15">
      <c r="A312" s="1" t="str">
        <f>"00639430172"</f>
        <v>00639430172</v>
      </c>
      <c r="B312" s="1" t="s">
        <v>5</v>
      </c>
      <c r="C312" s="1" t="s">
        <v>319</v>
      </c>
      <c r="D312" s="1" t="s">
        <v>211</v>
      </c>
      <c r="E312" s="1" t="s">
        <v>8</v>
      </c>
    </row>
    <row r="313" spans="1:5" ht="15">
      <c r="A313" s="1" t="str">
        <f>"88000970173"</f>
        <v>88000970173</v>
      </c>
      <c r="B313" s="1" t="s">
        <v>5</v>
      </c>
      <c r="C313" s="1" t="s">
        <v>320</v>
      </c>
      <c r="D313" s="1" t="s">
        <v>211</v>
      </c>
      <c r="E313" s="1" t="s">
        <v>8</v>
      </c>
    </row>
    <row r="314" spans="1:5" ht="15">
      <c r="A314" s="1" t="str">
        <f>"00841600174"</f>
        <v>00841600174</v>
      </c>
      <c r="B314" s="1" t="s">
        <v>5</v>
      </c>
      <c r="C314" s="1" t="s">
        <v>321</v>
      </c>
      <c r="D314" s="1" t="s">
        <v>211</v>
      </c>
      <c r="E314" s="1" t="s">
        <v>8</v>
      </c>
    </row>
    <row r="315" spans="1:5" ht="15">
      <c r="A315" s="1" t="str">
        <f>"00968280172"</f>
        <v>00968280172</v>
      </c>
      <c r="B315" s="1" t="s">
        <v>5</v>
      </c>
      <c r="C315" s="1" t="s">
        <v>322</v>
      </c>
      <c r="D315" s="1" t="s">
        <v>211</v>
      </c>
      <c r="E315" s="1" t="s">
        <v>8</v>
      </c>
    </row>
    <row r="316" spans="1:5" ht="15">
      <c r="A316" s="1" t="str">
        <f>"00850450172"</f>
        <v>00850450172</v>
      </c>
      <c r="B316" s="1" t="s">
        <v>5</v>
      </c>
      <c r="C316" s="1" t="s">
        <v>323</v>
      </c>
      <c r="D316" s="1" t="s">
        <v>211</v>
      </c>
      <c r="E316" s="1" t="s">
        <v>8</v>
      </c>
    </row>
    <row r="317" spans="1:5" ht="15">
      <c r="A317" s="1" t="str">
        <f>"86000350172"</f>
        <v>86000350172</v>
      </c>
      <c r="B317" s="1" t="s">
        <v>5</v>
      </c>
      <c r="C317" s="1" t="s">
        <v>324</v>
      </c>
      <c r="D317" s="1" t="s">
        <v>211</v>
      </c>
      <c r="E317" s="1" t="s">
        <v>8</v>
      </c>
    </row>
    <row r="318" spans="1:5" ht="15">
      <c r="A318" s="1" t="str">
        <f>"00796430171"</f>
        <v>00796430171</v>
      </c>
      <c r="B318" s="1" t="s">
        <v>5</v>
      </c>
      <c r="C318" s="1" t="s">
        <v>325</v>
      </c>
      <c r="D318" s="1" t="s">
        <v>211</v>
      </c>
      <c r="E318" s="1" t="s">
        <v>8</v>
      </c>
    </row>
    <row r="319" spans="1:5" ht="15">
      <c r="A319" s="1" t="str">
        <f>"00975860172"</f>
        <v>00975860172</v>
      </c>
      <c r="B319" s="1" t="s">
        <v>5</v>
      </c>
      <c r="C319" s="1" t="s">
        <v>326</v>
      </c>
      <c r="D319" s="1" t="s">
        <v>211</v>
      </c>
      <c r="E319" s="1" t="s">
        <v>8</v>
      </c>
    </row>
    <row r="320" spans="1:5" ht="15">
      <c r="A320" s="1" t="str">
        <f>"00855780177"</f>
        <v>00855780177</v>
      </c>
      <c r="B320" s="1" t="s">
        <v>5</v>
      </c>
      <c r="C320" s="1" t="s">
        <v>327</v>
      </c>
      <c r="D320" s="1" t="s">
        <v>211</v>
      </c>
      <c r="E320" s="1" t="s">
        <v>8</v>
      </c>
    </row>
    <row r="321" spans="1:5" ht="15">
      <c r="A321" s="1" t="str">
        <f>"00454430174"</f>
        <v>00454430174</v>
      </c>
      <c r="B321" s="1" t="s">
        <v>5</v>
      </c>
      <c r="C321" s="1" t="s">
        <v>328</v>
      </c>
      <c r="D321" s="1" t="s">
        <v>211</v>
      </c>
      <c r="E321" s="1" t="s">
        <v>8</v>
      </c>
    </row>
    <row r="322" spans="1:5" ht="15">
      <c r="A322" s="1" t="str">
        <f>"00589400175"</f>
        <v>00589400175</v>
      </c>
      <c r="B322" s="1" t="s">
        <v>5</v>
      </c>
      <c r="C322" s="1" t="s">
        <v>329</v>
      </c>
      <c r="D322" s="1" t="s">
        <v>211</v>
      </c>
      <c r="E322" s="1" t="s">
        <v>8</v>
      </c>
    </row>
    <row r="323" spans="1:5" ht="15">
      <c r="A323" s="1" t="str">
        <f>"00666540174"</f>
        <v>00666540174</v>
      </c>
      <c r="B323" s="1" t="s">
        <v>5</v>
      </c>
      <c r="C323" s="1" t="s">
        <v>330</v>
      </c>
      <c r="D323" s="1" t="s">
        <v>211</v>
      </c>
      <c r="E323" s="1" t="s">
        <v>8</v>
      </c>
    </row>
    <row r="324" spans="1:5" ht="15">
      <c r="A324" s="1" t="str">
        <f>"00400530176"</f>
        <v>00400530176</v>
      </c>
      <c r="B324" s="1" t="s">
        <v>5</v>
      </c>
      <c r="C324" s="1" t="s">
        <v>331</v>
      </c>
      <c r="D324" s="1" t="s">
        <v>211</v>
      </c>
      <c r="E324" s="1" t="s">
        <v>8</v>
      </c>
    </row>
    <row r="325" spans="1:5" ht="15">
      <c r="A325" s="1" t="str">
        <f>"80016190177"</f>
        <v>80016190177</v>
      </c>
      <c r="B325" s="1" t="s">
        <v>5</v>
      </c>
      <c r="C325" s="1" t="s">
        <v>332</v>
      </c>
      <c r="D325" s="1" t="s">
        <v>211</v>
      </c>
      <c r="E325" s="1" t="s">
        <v>8</v>
      </c>
    </row>
    <row r="326" spans="1:5" ht="15">
      <c r="A326" s="1" t="str">
        <f>"00455600171"</f>
        <v>00455600171</v>
      </c>
      <c r="B326" s="1" t="s">
        <v>5</v>
      </c>
      <c r="C326" s="1" t="s">
        <v>333</v>
      </c>
      <c r="D326" s="1" t="s">
        <v>211</v>
      </c>
      <c r="E326" s="1" t="s">
        <v>8</v>
      </c>
    </row>
    <row r="327" spans="1:5" ht="15">
      <c r="A327" s="1" t="str">
        <f>"00759970171"</f>
        <v>00759970171</v>
      </c>
      <c r="B327" s="1" t="s">
        <v>5</v>
      </c>
      <c r="C327" s="1" t="s">
        <v>334</v>
      </c>
      <c r="D327" s="1" t="s">
        <v>211</v>
      </c>
      <c r="E327" s="1" t="s">
        <v>8</v>
      </c>
    </row>
    <row r="328" spans="1:5" ht="15">
      <c r="A328" s="1" t="str">
        <f>"87000290178"</f>
        <v>87000290178</v>
      </c>
      <c r="B328" s="1" t="s">
        <v>5</v>
      </c>
      <c r="C328" s="1" t="s">
        <v>335</v>
      </c>
      <c r="D328" s="1" t="s">
        <v>211</v>
      </c>
      <c r="E328" s="1" t="s">
        <v>8</v>
      </c>
    </row>
    <row r="329" spans="1:5" ht="15">
      <c r="A329" s="1" t="str">
        <f>"00780280178"</f>
        <v>00780280178</v>
      </c>
      <c r="B329" s="1" t="s">
        <v>5</v>
      </c>
      <c r="C329" s="1" t="s">
        <v>336</v>
      </c>
      <c r="D329" s="1" t="s">
        <v>211</v>
      </c>
      <c r="E329" s="1" t="s">
        <v>8</v>
      </c>
    </row>
    <row r="330" spans="1:5" ht="15">
      <c r="A330" s="1" t="str">
        <f>"00840000178"</f>
        <v>00840000178</v>
      </c>
      <c r="B330" s="1" t="s">
        <v>5</v>
      </c>
      <c r="C330" s="1" t="s">
        <v>337</v>
      </c>
      <c r="D330" s="1" t="s">
        <v>211</v>
      </c>
      <c r="E330" s="1" t="s">
        <v>8</v>
      </c>
    </row>
    <row r="331" spans="1:5" ht="15">
      <c r="A331" s="1" t="str">
        <f>"00641410170"</f>
        <v>00641410170</v>
      </c>
      <c r="B331" s="1" t="s">
        <v>5</v>
      </c>
      <c r="C331" s="1" t="s">
        <v>338</v>
      </c>
      <c r="D331" s="1" t="s">
        <v>211</v>
      </c>
      <c r="E331" s="1" t="s">
        <v>8</v>
      </c>
    </row>
    <row r="332" spans="1:5" ht="15">
      <c r="A332" s="1" t="str">
        <f>"00377510177"</f>
        <v>00377510177</v>
      </c>
      <c r="B332" s="1" t="s">
        <v>5</v>
      </c>
      <c r="C332" s="1" t="s">
        <v>339</v>
      </c>
      <c r="D332" s="1" t="s">
        <v>211</v>
      </c>
      <c r="E332" s="1" t="s">
        <v>8</v>
      </c>
    </row>
    <row r="333" spans="1:5" ht="15">
      <c r="A333" s="1" t="str">
        <f>"01230950170"</f>
        <v>01230950170</v>
      </c>
      <c r="B333" s="1" t="s">
        <v>5</v>
      </c>
      <c r="C333" s="1" t="s">
        <v>340</v>
      </c>
      <c r="D333" s="1" t="s">
        <v>211</v>
      </c>
      <c r="E333" s="1" t="s">
        <v>8</v>
      </c>
    </row>
    <row r="334" spans="1:5" ht="15">
      <c r="A334" s="1" t="str">
        <f>"80018630170"</f>
        <v>80018630170</v>
      </c>
      <c r="B334" s="1" t="s">
        <v>5</v>
      </c>
      <c r="C334" s="1" t="s">
        <v>341</v>
      </c>
      <c r="D334" s="1" t="s">
        <v>211</v>
      </c>
      <c r="E334" s="1" t="s">
        <v>8</v>
      </c>
    </row>
    <row r="335" spans="1:5" ht="15">
      <c r="A335" s="1" t="str">
        <f>"00649470176"</f>
        <v>00649470176</v>
      </c>
      <c r="B335" s="1" t="s">
        <v>5</v>
      </c>
      <c r="C335" s="1" t="s">
        <v>342</v>
      </c>
      <c r="D335" s="1" t="s">
        <v>211</v>
      </c>
      <c r="E335" s="1" t="s">
        <v>8</v>
      </c>
    </row>
    <row r="336" spans="1:5" ht="15">
      <c r="A336" s="1" t="str">
        <f>"00453890170"</f>
        <v>00453890170</v>
      </c>
      <c r="B336" s="1" t="s">
        <v>5</v>
      </c>
      <c r="C336" s="1" t="s">
        <v>343</v>
      </c>
      <c r="D336" s="1" t="s">
        <v>211</v>
      </c>
      <c r="E336" s="1" t="s">
        <v>8</v>
      </c>
    </row>
    <row r="337" spans="1:5" ht="15">
      <c r="A337" s="1" t="str">
        <f>"00692230170"</f>
        <v>00692230170</v>
      </c>
      <c r="B337" s="1" t="s">
        <v>5</v>
      </c>
      <c r="C337" s="1" t="s">
        <v>344</v>
      </c>
      <c r="D337" s="1" t="s">
        <v>211</v>
      </c>
      <c r="E337" s="1" t="s">
        <v>8</v>
      </c>
    </row>
    <row r="338" spans="1:5" ht="15">
      <c r="A338" s="1" t="str">
        <f>"00842970170"</f>
        <v>00842970170</v>
      </c>
      <c r="B338" s="1" t="s">
        <v>5</v>
      </c>
      <c r="C338" s="1" t="s">
        <v>345</v>
      </c>
      <c r="D338" s="1" t="s">
        <v>211</v>
      </c>
      <c r="E338" s="1" t="s">
        <v>8</v>
      </c>
    </row>
    <row r="339" spans="1:5" ht="15">
      <c r="A339" s="1" t="str">
        <f>"00736840174"</f>
        <v>00736840174</v>
      </c>
      <c r="B339" s="1" t="s">
        <v>5</v>
      </c>
      <c r="C339" s="1" t="s">
        <v>346</v>
      </c>
      <c r="D339" s="1" t="s">
        <v>211</v>
      </c>
      <c r="E339" s="1" t="s">
        <v>8</v>
      </c>
    </row>
    <row r="340" spans="1:5" ht="15">
      <c r="A340" s="1" t="str">
        <f>"00813320173"</f>
        <v>00813320173</v>
      </c>
      <c r="B340" s="1" t="s">
        <v>5</v>
      </c>
      <c r="C340" s="1" t="s">
        <v>347</v>
      </c>
      <c r="D340" s="1" t="s">
        <v>211</v>
      </c>
      <c r="E340" s="1" t="s">
        <v>8</v>
      </c>
    </row>
    <row r="341" spans="1:5" ht="15">
      <c r="A341" s="1" t="str">
        <f>"00867640179"</f>
        <v>00867640179</v>
      </c>
      <c r="B341" s="1" t="s">
        <v>5</v>
      </c>
      <c r="C341" s="1" t="s">
        <v>348</v>
      </c>
      <c r="D341" s="1" t="s">
        <v>211</v>
      </c>
      <c r="E341" s="1" t="s">
        <v>8</v>
      </c>
    </row>
    <row r="342" spans="1:5" ht="15">
      <c r="A342" s="1" t="str">
        <f>"00842980179"</f>
        <v>00842980179</v>
      </c>
      <c r="B342" s="1" t="s">
        <v>5</v>
      </c>
      <c r="C342" s="1" t="s">
        <v>349</v>
      </c>
      <c r="D342" s="1" t="s">
        <v>211</v>
      </c>
      <c r="E342" s="1" t="s">
        <v>8</v>
      </c>
    </row>
    <row r="343" spans="1:5" ht="15">
      <c r="A343" s="1" t="str">
        <f>"00854910171"</f>
        <v>00854910171</v>
      </c>
      <c r="B343" s="1" t="s">
        <v>5</v>
      </c>
      <c r="C343" s="1" t="s">
        <v>350</v>
      </c>
      <c r="D343" s="1" t="s">
        <v>211</v>
      </c>
      <c r="E343" s="1" t="s">
        <v>8</v>
      </c>
    </row>
    <row r="344" spans="1:5" ht="15">
      <c r="A344" s="1" t="str">
        <f>"00634160170"</f>
        <v>00634160170</v>
      </c>
      <c r="B344" s="1" t="s">
        <v>5</v>
      </c>
      <c r="C344" s="1" t="s">
        <v>351</v>
      </c>
      <c r="D344" s="1" t="s">
        <v>211</v>
      </c>
      <c r="E344" s="1" t="s">
        <v>8</v>
      </c>
    </row>
    <row r="345" spans="1:5" ht="15">
      <c r="A345" s="1" t="str">
        <f>"00729210179"</f>
        <v>00729210179</v>
      </c>
      <c r="B345" s="1" t="s">
        <v>5</v>
      </c>
      <c r="C345" s="1" t="s">
        <v>352</v>
      </c>
      <c r="D345" s="1" t="s">
        <v>211</v>
      </c>
      <c r="E345" s="1" t="s">
        <v>8</v>
      </c>
    </row>
    <row r="346" spans="1:5" ht="15">
      <c r="A346" s="1" t="str">
        <f>"00632150173"</f>
        <v>00632150173</v>
      </c>
      <c r="B346" s="1" t="s">
        <v>5</v>
      </c>
      <c r="C346" s="1" t="s">
        <v>353</v>
      </c>
      <c r="D346" s="1" t="s">
        <v>211</v>
      </c>
      <c r="E346" s="1" t="s">
        <v>8</v>
      </c>
    </row>
    <row r="347" spans="1:5" ht="15">
      <c r="A347" s="1" t="str">
        <f>"87001610176"</f>
        <v>87001610176</v>
      </c>
      <c r="B347" s="1" t="s">
        <v>5</v>
      </c>
      <c r="C347" s="1" t="s">
        <v>354</v>
      </c>
      <c r="D347" s="1" t="s">
        <v>211</v>
      </c>
      <c r="E347" s="1" t="s">
        <v>8</v>
      </c>
    </row>
    <row r="348" spans="1:5" ht="15">
      <c r="A348" s="1" t="str">
        <f>"80018470171"</f>
        <v>80018470171</v>
      </c>
      <c r="B348" s="1" t="s">
        <v>5</v>
      </c>
      <c r="C348" s="1" t="s">
        <v>355</v>
      </c>
      <c r="D348" s="1" t="s">
        <v>211</v>
      </c>
      <c r="E348" s="1" t="s">
        <v>8</v>
      </c>
    </row>
    <row r="349" spans="1:5" ht="15">
      <c r="A349" s="1" t="str">
        <f>"00450610175"</f>
        <v>00450610175</v>
      </c>
      <c r="B349" s="1" t="s">
        <v>5</v>
      </c>
      <c r="C349" s="1" t="s">
        <v>356</v>
      </c>
      <c r="D349" s="1" t="s">
        <v>211</v>
      </c>
      <c r="E349" s="1" t="s">
        <v>8</v>
      </c>
    </row>
    <row r="350" spans="1:5" ht="15">
      <c r="A350" s="1" t="str">
        <f>"00832180178"</f>
        <v>00832180178</v>
      </c>
      <c r="B350" s="1" t="s">
        <v>5</v>
      </c>
      <c r="C350" s="1" t="s">
        <v>357</v>
      </c>
      <c r="D350" s="1" t="s">
        <v>211</v>
      </c>
      <c r="E350" s="1" t="s">
        <v>8</v>
      </c>
    </row>
    <row r="351" spans="1:5" ht="15">
      <c r="A351" s="1" t="str">
        <f>"00735630170"</f>
        <v>00735630170</v>
      </c>
      <c r="B351" s="1" t="s">
        <v>5</v>
      </c>
      <c r="C351" s="1" t="s">
        <v>358</v>
      </c>
      <c r="D351" s="1" t="s">
        <v>211</v>
      </c>
      <c r="E351" s="1" t="s">
        <v>8</v>
      </c>
    </row>
    <row r="352" spans="1:5" ht="15">
      <c r="A352" s="1" t="str">
        <f>"80015470174"</f>
        <v>80015470174</v>
      </c>
      <c r="B352" s="1" t="s">
        <v>5</v>
      </c>
      <c r="C352" s="1" t="s">
        <v>359</v>
      </c>
      <c r="D352" s="1" t="s">
        <v>211</v>
      </c>
      <c r="E352" s="1" t="s">
        <v>8</v>
      </c>
    </row>
    <row r="353" spans="1:5" ht="15">
      <c r="A353" s="1" t="str">
        <f>"00399840172"</f>
        <v>00399840172</v>
      </c>
      <c r="B353" s="1" t="s">
        <v>5</v>
      </c>
      <c r="C353" s="1" t="s">
        <v>360</v>
      </c>
      <c r="D353" s="1" t="s">
        <v>211</v>
      </c>
      <c r="E353" s="1" t="s">
        <v>8</v>
      </c>
    </row>
    <row r="354" spans="1:5" ht="15">
      <c r="A354" s="1" t="str">
        <f>"00843000175"</f>
        <v>00843000175</v>
      </c>
      <c r="B354" s="1" t="s">
        <v>5</v>
      </c>
      <c r="C354" s="1" t="s">
        <v>361</v>
      </c>
      <c r="D354" s="1" t="s">
        <v>211</v>
      </c>
      <c r="E354" s="1" t="s">
        <v>8</v>
      </c>
    </row>
    <row r="355" spans="1:5" ht="15">
      <c r="A355" s="1" t="str">
        <f>"00376030177"</f>
        <v>00376030177</v>
      </c>
      <c r="B355" s="1" t="s">
        <v>5</v>
      </c>
      <c r="C355" s="1" t="s">
        <v>362</v>
      </c>
      <c r="D355" s="1" t="s">
        <v>211</v>
      </c>
      <c r="E355" s="1" t="s">
        <v>8</v>
      </c>
    </row>
    <row r="356" spans="1:5" ht="15">
      <c r="A356" s="1" t="str">
        <f>"00852210178"</f>
        <v>00852210178</v>
      </c>
      <c r="B356" s="1" t="s">
        <v>5</v>
      </c>
      <c r="C356" s="1" t="s">
        <v>363</v>
      </c>
      <c r="D356" s="1" t="s">
        <v>211</v>
      </c>
      <c r="E356" s="1" t="s">
        <v>8</v>
      </c>
    </row>
    <row r="357" spans="1:5" ht="15">
      <c r="A357" s="1" t="str">
        <f>"00951760172"</f>
        <v>00951760172</v>
      </c>
      <c r="B357" s="1" t="s">
        <v>5</v>
      </c>
      <c r="C357" s="1" t="s">
        <v>364</v>
      </c>
      <c r="D357" s="1" t="s">
        <v>211</v>
      </c>
      <c r="E357" s="1" t="s">
        <v>8</v>
      </c>
    </row>
    <row r="358" spans="1:5" ht="15">
      <c r="A358" s="1" t="str">
        <f>"00734610173"</f>
        <v>00734610173</v>
      </c>
      <c r="B358" s="1" t="s">
        <v>5</v>
      </c>
      <c r="C358" s="1" t="s">
        <v>365</v>
      </c>
      <c r="D358" s="1" t="s">
        <v>211</v>
      </c>
      <c r="E358" s="1" t="s">
        <v>8</v>
      </c>
    </row>
    <row r="359" spans="1:5" ht="15">
      <c r="A359" s="1" t="str">
        <f>"88004490178"</f>
        <v>88004490178</v>
      </c>
      <c r="B359" s="1" t="s">
        <v>5</v>
      </c>
      <c r="C359" s="1" t="s">
        <v>366</v>
      </c>
      <c r="D359" s="1" t="s">
        <v>211</v>
      </c>
      <c r="E359" s="1" t="s">
        <v>8</v>
      </c>
    </row>
    <row r="360" spans="1:5" ht="15">
      <c r="A360" s="1" t="str">
        <f>"80012350171"</f>
        <v>80012350171</v>
      </c>
      <c r="B360" s="1" t="s">
        <v>5</v>
      </c>
      <c r="C360" s="1" t="s">
        <v>367</v>
      </c>
      <c r="D360" s="1" t="s">
        <v>211</v>
      </c>
      <c r="E360" s="1" t="s">
        <v>8</v>
      </c>
    </row>
    <row r="361" spans="1:5" ht="15">
      <c r="A361" s="1" t="str">
        <f>"00568450175"</f>
        <v>00568450175</v>
      </c>
      <c r="B361" s="1" t="s">
        <v>5</v>
      </c>
      <c r="C361" s="1" t="s">
        <v>368</v>
      </c>
      <c r="D361" s="1" t="s">
        <v>211</v>
      </c>
      <c r="E361" s="1" t="s">
        <v>8</v>
      </c>
    </row>
    <row r="362" spans="1:5" ht="15">
      <c r="A362" s="1" t="str">
        <f>"00882630171"</f>
        <v>00882630171</v>
      </c>
      <c r="B362" s="1" t="s">
        <v>5</v>
      </c>
      <c r="C362" s="1" t="s">
        <v>369</v>
      </c>
      <c r="D362" s="1" t="s">
        <v>211</v>
      </c>
      <c r="E362" s="1" t="s">
        <v>8</v>
      </c>
    </row>
    <row r="363" spans="1:5" ht="15">
      <c r="A363" s="1" t="str">
        <f>"80015530175"</f>
        <v>80015530175</v>
      </c>
      <c r="B363" s="1" t="s">
        <v>5</v>
      </c>
      <c r="C363" s="1" t="s">
        <v>370</v>
      </c>
      <c r="D363" s="1" t="s">
        <v>211</v>
      </c>
      <c r="E363" s="1" t="s">
        <v>8</v>
      </c>
    </row>
    <row r="364" spans="1:5" ht="15">
      <c r="A364" s="1" t="str">
        <f>"83001210174"</f>
        <v>83001210174</v>
      </c>
      <c r="B364" s="1" t="s">
        <v>5</v>
      </c>
      <c r="C364" s="1" t="s">
        <v>371</v>
      </c>
      <c r="D364" s="1" t="s">
        <v>211</v>
      </c>
      <c r="E364" s="1" t="s">
        <v>8</v>
      </c>
    </row>
    <row r="365" spans="1:5" ht="15">
      <c r="A365" s="1" t="str">
        <f>"00827800178"</f>
        <v>00827800178</v>
      </c>
      <c r="B365" s="1" t="s">
        <v>5</v>
      </c>
      <c r="C365" s="1" t="s">
        <v>372</v>
      </c>
      <c r="D365" s="1" t="s">
        <v>211</v>
      </c>
      <c r="E365" s="1" t="s">
        <v>8</v>
      </c>
    </row>
    <row r="366" spans="1:5" ht="15">
      <c r="A366" s="1" t="str">
        <f>"00855040176"</f>
        <v>00855040176</v>
      </c>
      <c r="B366" s="1" t="s">
        <v>5</v>
      </c>
      <c r="C366" s="1" t="s">
        <v>373</v>
      </c>
      <c r="D366" s="1" t="s">
        <v>211</v>
      </c>
      <c r="E366" s="1" t="s">
        <v>8</v>
      </c>
    </row>
    <row r="367" spans="1:5" ht="15">
      <c r="A367" s="1" t="str">
        <f>"00855080172"</f>
        <v>00855080172</v>
      </c>
      <c r="B367" s="1" t="s">
        <v>5</v>
      </c>
      <c r="C367" s="1" t="s">
        <v>374</v>
      </c>
      <c r="D367" s="1" t="s">
        <v>211</v>
      </c>
      <c r="E367" s="1" t="s">
        <v>8</v>
      </c>
    </row>
    <row r="368" spans="1:5" ht="15">
      <c r="A368" s="1" t="str">
        <f>"00839830171"</f>
        <v>00839830171</v>
      </c>
      <c r="B368" s="1" t="s">
        <v>5</v>
      </c>
      <c r="C368" s="1" t="s">
        <v>375</v>
      </c>
      <c r="D368" s="1" t="s">
        <v>211</v>
      </c>
      <c r="E368" s="1" t="s">
        <v>8</v>
      </c>
    </row>
    <row r="369" spans="1:5" ht="15">
      <c r="A369" s="1" t="str">
        <f>"00293540175"</f>
        <v>00293540175</v>
      </c>
      <c r="B369" s="1" t="s">
        <v>5</v>
      </c>
      <c r="C369" s="1" t="s">
        <v>376</v>
      </c>
      <c r="D369" s="1" t="s">
        <v>211</v>
      </c>
      <c r="E369" s="1" t="s">
        <v>8</v>
      </c>
    </row>
    <row r="370" spans="1:5" ht="15">
      <c r="A370" s="1" t="str">
        <f>"00860940170"</f>
        <v>00860940170</v>
      </c>
      <c r="B370" s="1" t="s">
        <v>5</v>
      </c>
      <c r="C370" s="1" t="s">
        <v>377</v>
      </c>
      <c r="D370" s="1" t="s">
        <v>211</v>
      </c>
      <c r="E370" s="1" t="s">
        <v>8</v>
      </c>
    </row>
    <row r="371" spans="1:5" ht="15">
      <c r="A371" s="1" t="str">
        <f>"00949980171"</f>
        <v>00949980171</v>
      </c>
      <c r="B371" s="1" t="s">
        <v>5</v>
      </c>
      <c r="C371" s="1" t="s">
        <v>378</v>
      </c>
      <c r="D371" s="1" t="s">
        <v>211</v>
      </c>
      <c r="E371" s="1" t="s">
        <v>8</v>
      </c>
    </row>
    <row r="372" spans="1:5" ht="15">
      <c r="A372" s="1" t="str">
        <f>"87000310174"</f>
        <v>87000310174</v>
      </c>
      <c r="B372" s="1" t="s">
        <v>5</v>
      </c>
      <c r="C372" s="1" t="s">
        <v>379</v>
      </c>
      <c r="D372" s="1" t="s">
        <v>211</v>
      </c>
      <c r="E372" s="1" t="s">
        <v>8</v>
      </c>
    </row>
    <row r="373" spans="1:5" ht="15">
      <c r="A373" s="1" t="str">
        <f>"00958050171"</f>
        <v>00958050171</v>
      </c>
      <c r="B373" s="1" t="s">
        <v>5</v>
      </c>
      <c r="C373" s="1" t="s">
        <v>380</v>
      </c>
      <c r="D373" s="1" t="s">
        <v>211</v>
      </c>
      <c r="E373" s="1" t="s">
        <v>8</v>
      </c>
    </row>
    <row r="374" spans="1:5" ht="15">
      <c r="A374" s="1" t="str">
        <f>"00571590173"</f>
        <v>00571590173</v>
      </c>
      <c r="B374" s="1" t="s">
        <v>5</v>
      </c>
      <c r="C374" s="1" t="s">
        <v>381</v>
      </c>
      <c r="D374" s="1" t="s">
        <v>211</v>
      </c>
      <c r="E374" s="1" t="s">
        <v>8</v>
      </c>
    </row>
    <row r="375" spans="1:5" ht="15">
      <c r="A375" s="1" t="str">
        <f>"00299740175"</f>
        <v>00299740175</v>
      </c>
      <c r="B375" s="1" t="s">
        <v>5</v>
      </c>
      <c r="C375" s="1" t="s">
        <v>382</v>
      </c>
      <c r="D375" s="1" t="s">
        <v>211</v>
      </c>
      <c r="E375" s="1" t="s">
        <v>8</v>
      </c>
    </row>
    <row r="376" spans="1:5" ht="15">
      <c r="A376" s="1" t="str">
        <f>"88002730179"</f>
        <v>88002730179</v>
      </c>
      <c r="B376" s="1" t="s">
        <v>5</v>
      </c>
      <c r="C376" s="1" t="s">
        <v>383</v>
      </c>
      <c r="D376" s="1" t="s">
        <v>211</v>
      </c>
      <c r="E376" s="1" t="s">
        <v>8</v>
      </c>
    </row>
    <row r="377" spans="1:5" ht="15">
      <c r="A377" s="1" t="str">
        <f>"00882960172"</f>
        <v>00882960172</v>
      </c>
      <c r="B377" s="1" t="s">
        <v>5</v>
      </c>
      <c r="C377" s="1" t="s">
        <v>384</v>
      </c>
      <c r="D377" s="1" t="s">
        <v>211</v>
      </c>
      <c r="E377" s="1" t="s">
        <v>8</v>
      </c>
    </row>
    <row r="378" spans="1:5" ht="15">
      <c r="A378" s="1" t="str">
        <f>"00351640172"</f>
        <v>00351640172</v>
      </c>
      <c r="B378" s="1" t="s">
        <v>5</v>
      </c>
      <c r="C378" s="1" t="s">
        <v>385</v>
      </c>
      <c r="D378" s="1" t="s">
        <v>211</v>
      </c>
      <c r="E378" s="1" t="s">
        <v>8</v>
      </c>
    </row>
    <row r="379" spans="1:5" ht="15">
      <c r="A379" s="1" t="str">
        <f>"00883000176"</f>
        <v>00883000176</v>
      </c>
      <c r="B379" s="1" t="s">
        <v>5</v>
      </c>
      <c r="C379" s="1" t="s">
        <v>386</v>
      </c>
      <c r="D379" s="1" t="s">
        <v>211</v>
      </c>
      <c r="E379" s="1" t="s">
        <v>8</v>
      </c>
    </row>
    <row r="380" spans="1:5" ht="15">
      <c r="A380" s="1" t="str">
        <f>"00847500170"</f>
        <v>00847500170</v>
      </c>
      <c r="B380" s="1" t="s">
        <v>5</v>
      </c>
      <c r="C380" s="1" t="s">
        <v>387</v>
      </c>
      <c r="D380" s="1" t="s">
        <v>211</v>
      </c>
      <c r="E380" s="1" t="s">
        <v>8</v>
      </c>
    </row>
    <row r="381" spans="1:5" ht="15">
      <c r="A381" s="1" t="str">
        <f>"00837510171"</f>
        <v>00837510171</v>
      </c>
      <c r="B381" s="1" t="s">
        <v>5</v>
      </c>
      <c r="C381" s="1" t="s">
        <v>388</v>
      </c>
      <c r="D381" s="1" t="s">
        <v>211</v>
      </c>
      <c r="E381" s="1" t="s">
        <v>8</v>
      </c>
    </row>
    <row r="382" spans="1:5" ht="15">
      <c r="A382" s="1" t="str">
        <f>"85001010173"</f>
        <v>85001010173</v>
      </c>
      <c r="B382" s="1" t="s">
        <v>5</v>
      </c>
      <c r="C382" s="1" t="s">
        <v>389</v>
      </c>
      <c r="D382" s="1" t="s">
        <v>211</v>
      </c>
      <c r="E382" s="1" t="s">
        <v>8</v>
      </c>
    </row>
    <row r="383" spans="1:5" ht="15">
      <c r="A383" s="1" t="str">
        <f>"00435460175"</f>
        <v>00435460175</v>
      </c>
      <c r="B383" s="1" t="s">
        <v>5</v>
      </c>
      <c r="C383" s="1" t="s">
        <v>390</v>
      </c>
      <c r="D383" s="1" t="s">
        <v>211</v>
      </c>
      <c r="E383" s="1" t="s">
        <v>8</v>
      </c>
    </row>
    <row r="384" spans="1:5" ht="15">
      <c r="A384" s="1" t="str">
        <f>"80015590179"</f>
        <v>80015590179</v>
      </c>
      <c r="B384" s="1" t="s">
        <v>5</v>
      </c>
      <c r="C384" s="1" t="s">
        <v>391</v>
      </c>
      <c r="D384" s="1" t="s">
        <v>211</v>
      </c>
      <c r="E384" s="1" t="s">
        <v>8</v>
      </c>
    </row>
    <row r="385" spans="1:5" ht="15">
      <c r="A385" s="1" t="str">
        <f>"00688320134"</f>
        <v>00688320134</v>
      </c>
      <c r="B385" s="1" t="s">
        <v>5</v>
      </c>
      <c r="C385" s="1" t="s">
        <v>392</v>
      </c>
      <c r="D385" s="1" t="s">
        <v>393</v>
      </c>
      <c r="E385" s="1" t="s">
        <v>8</v>
      </c>
    </row>
    <row r="386" spans="1:5" ht="15">
      <c r="A386" s="1" t="str">
        <f>"00654470137"</f>
        <v>00654470137</v>
      </c>
      <c r="B386" s="1" t="s">
        <v>5</v>
      </c>
      <c r="C386" s="1" t="s">
        <v>394</v>
      </c>
      <c r="D386" s="1" t="s">
        <v>393</v>
      </c>
      <c r="E386" s="1" t="s">
        <v>8</v>
      </c>
    </row>
    <row r="387" spans="1:5" ht="15">
      <c r="A387" s="1" t="str">
        <f>"80005530136"</f>
        <v>80005530136</v>
      </c>
      <c r="B387" s="1" t="s">
        <v>5</v>
      </c>
      <c r="C387" s="1" t="s">
        <v>395</v>
      </c>
      <c r="D387" s="1" t="s">
        <v>393</v>
      </c>
      <c r="E387" s="1" t="s">
        <v>8</v>
      </c>
    </row>
    <row r="388" spans="1:5" ht="15">
      <c r="A388" s="1" t="str">
        <f>"00600170138"</f>
        <v>00600170138</v>
      </c>
      <c r="B388" s="1" t="s">
        <v>5</v>
      </c>
      <c r="C388" s="1" t="s">
        <v>396</v>
      </c>
      <c r="D388" s="1" t="s">
        <v>393</v>
      </c>
      <c r="E388" s="1" t="s">
        <v>8</v>
      </c>
    </row>
    <row r="389" spans="1:5" ht="15">
      <c r="A389" s="1" t="str">
        <f>"03686280136"</f>
        <v>03686280136</v>
      </c>
      <c r="B389" s="1" t="s">
        <v>5</v>
      </c>
      <c r="C389" s="1" t="s">
        <v>397</v>
      </c>
      <c r="D389" s="1" t="s">
        <v>393</v>
      </c>
      <c r="E389" s="1" t="s">
        <v>8</v>
      </c>
    </row>
    <row r="390" spans="1:5" ht="15">
      <c r="A390" s="1" t="str">
        <f>"00613570134"</f>
        <v>00613570134</v>
      </c>
      <c r="B390" s="1" t="s">
        <v>5</v>
      </c>
      <c r="C390" s="1" t="s">
        <v>398</v>
      </c>
      <c r="D390" s="1" t="s">
        <v>393</v>
      </c>
      <c r="E390" s="1" t="s">
        <v>8</v>
      </c>
    </row>
    <row r="391" spans="1:5" ht="15">
      <c r="A391" s="1" t="str">
        <f>"00689510139"</f>
        <v>00689510139</v>
      </c>
      <c r="B391" s="1" t="s">
        <v>5</v>
      </c>
      <c r="C391" s="1" t="s">
        <v>399</v>
      </c>
      <c r="D391" s="1" t="s">
        <v>393</v>
      </c>
      <c r="E391" s="1" t="s">
        <v>8</v>
      </c>
    </row>
    <row r="392" spans="1:5" ht="15">
      <c r="A392" s="1" t="str">
        <f>"00602480139"</f>
        <v>00602480139</v>
      </c>
      <c r="B392" s="1" t="s">
        <v>5</v>
      </c>
      <c r="C392" s="1" t="s">
        <v>400</v>
      </c>
      <c r="D392" s="1" t="s">
        <v>393</v>
      </c>
      <c r="E392" s="1" t="s">
        <v>8</v>
      </c>
    </row>
    <row r="393" spans="1:5" ht="15">
      <c r="A393" s="1" t="str">
        <f>"80010240135"</f>
        <v>80010240135</v>
      </c>
      <c r="B393" s="1" t="s">
        <v>5</v>
      </c>
      <c r="C393" s="1" t="s">
        <v>401</v>
      </c>
      <c r="D393" s="1" t="s">
        <v>393</v>
      </c>
      <c r="E393" s="1" t="s">
        <v>8</v>
      </c>
    </row>
    <row r="394" spans="1:5" ht="15">
      <c r="A394" s="1" t="str">
        <f>"81001550136"</f>
        <v>81001550136</v>
      </c>
      <c r="B394" s="1" t="s">
        <v>5</v>
      </c>
      <c r="C394" s="1" t="s">
        <v>402</v>
      </c>
      <c r="D394" s="1" t="s">
        <v>393</v>
      </c>
      <c r="E394" s="1" t="s">
        <v>8</v>
      </c>
    </row>
    <row r="395" spans="1:5" ht="15">
      <c r="A395" s="1" t="str">
        <f>"91001510139"</f>
        <v>91001510139</v>
      </c>
      <c r="B395" s="1" t="s">
        <v>5</v>
      </c>
      <c r="C395" s="1" t="s">
        <v>403</v>
      </c>
      <c r="D395" s="1" t="s">
        <v>393</v>
      </c>
      <c r="E395" s="1" t="s">
        <v>8</v>
      </c>
    </row>
    <row r="396" spans="1:5" ht="15">
      <c r="A396" s="1" t="str">
        <f>"00609670138"</f>
        <v>00609670138</v>
      </c>
      <c r="B396" s="1" t="s">
        <v>5</v>
      </c>
      <c r="C396" s="1" t="s">
        <v>404</v>
      </c>
      <c r="D396" s="1" t="s">
        <v>393</v>
      </c>
      <c r="E396" s="1" t="s">
        <v>8</v>
      </c>
    </row>
    <row r="397" spans="1:5" ht="15">
      <c r="A397" s="1" t="str">
        <f>"00467880134"</f>
        <v>00467880134</v>
      </c>
      <c r="B397" s="1" t="s">
        <v>5</v>
      </c>
      <c r="C397" s="1" t="s">
        <v>405</v>
      </c>
      <c r="D397" s="1" t="s">
        <v>393</v>
      </c>
      <c r="E397" s="1" t="s">
        <v>8</v>
      </c>
    </row>
    <row r="398" spans="1:5" ht="15">
      <c r="A398" s="1" t="str">
        <f>"00596540138"</f>
        <v>00596540138</v>
      </c>
      <c r="B398" s="1" t="s">
        <v>5</v>
      </c>
      <c r="C398" s="1" t="s">
        <v>406</v>
      </c>
      <c r="D398" s="1" t="s">
        <v>393</v>
      </c>
      <c r="E398" s="1" t="s">
        <v>8</v>
      </c>
    </row>
    <row r="399" spans="1:5" ht="15">
      <c r="A399" s="1" t="str">
        <f>"00490260130"</f>
        <v>00490260130</v>
      </c>
      <c r="B399" s="1" t="s">
        <v>5</v>
      </c>
      <c r="C399" s="1" t="s">
        <v>407</v>
      </c>
      <c r="D399" s="1" t="s">
        <v>393</v>
      </c>
      <c r="E399" s="1" t="s">
        <v>8</v>
      </c>
    </row>
    <row r="400" spans="1:5" ht="15">
      <c r="A400" s="1" t="str">
        <f>"00703370130"</f>
        <v>00703370130</v>
      </c>
      <c r="B400" s="1" t="s">
        <v>5</v>
      </c>
      <c r="C400" s="1" t="s">
        <v>408</v>
      </c>
      <c r="D400" s="1" t="s">
        <v>393</v>
      </c>
      <c r="E400" s="1" t="s">
        <v>8</v>
      </c>
    </row>
    <row r="401" spans="1:5" ht="15">
      <c r="A401" s="1" t="str">
        <f>"00680420130"</f>
        <v>00680420130</v>
      </c>
      <c r="B401" s="1" t="s">
        <v>5</v>
      </c>
      <c r="C401" s="1" t="s">
        <v>409</v>
      </c>
      <c r="D401" s="1" t="s">
        <v>393</v>
      </c>
      <c r="E401" s="1" t="s">
        <v>8</v>
      </c>
    </row>
    <row r="402" spans="1:5" ht="15">
      <c r="A402" s="1" t="str">
        <f>"00565430139"</f>
        <v>00565430139</v>
      </c>
      <c r="B402" s="1" t="s">
        <v>5</v>
      </c>
      <c r="C402" s="1" t="s">
        <v>410</v>
      </c>
      <c r="D402" s="1" t="s">
        <v>393</v>
      </c>
      <c r="E402" s="1" t="s">
        <v>8</v>
      </c>
    </row>
    <row r="403" spans="1:5" ht="15">
      <c r="A403" s="1" t="str">
        <f>"00625920137"</f>
        <v>00625920137</v>
      </c>
      <c r="B403" s="1" t="s">
        <v>5</v>
      </c>
      <c r="C403" s="1" t="s">
        <v>411</v>
      </c>
      <c r="D403" s="1" t="s">
        <v>393</v>
      </c>
      <c r="E403" s="1" t="s">
        <v>8</v>
      </c>
    </row>
    <row r="404" spans="1:5" ht="15">
      <c r="A404" s="1" t="str">
        <f>"81000430132"</f>
        <v>81000430132</v>
      </c>
      <c r="B404" s="1" t="s">
        <v>5</v>
      </c>
      <c r="C404" s="1" t="s">
        <v>412</v>
      </c>
      <c r="D404" s="1" t="s">
        <v>393</v>
      </c>
      <c r="E404" s="1" t="s">
        <v>8</v>
      </c>
    </row>
    <row r="405" spans="1:5" ht="15">
      <c r="A405" s="1" t="str">
        <f>"80009880131"</f>
        <v>80009880131</v>
      </c>
      <c r="B405" s="1" t="s">
        <v>5</v>
      </c>
      <c r="C405" s="1" t="s">
        <v>413</v>
      </c>
      <c r="D405" s="1" t="s">
        <v>393</v>
      </c>
      <c r="E405" s="1" t="s">
        <v>8</v>
      </c>
    </row>
    <row r="406" spans="1:5" ht="15">
      <c r="A406" s="1" t="str">
        <f>"80010180133"</f>
        <v>80010180133</v>
      </c>
      <c r="B406" s="1" t="s">
        <v>5</v>
      </c>
      <c r="C406" s="1" t="s">
        <v>414</v>
      </c>
      <c r="D406" s="1" t="s">
        <v>393</v>
      </c>
      <c r="E406" s="1" t="s">
        <v>8</v>
      </c>
    </row>
    <row r="407" spans="1:5" ht="15">
      <c r="A407" s="1" t="str">
        <f>"00559420138"</f>
        <v>00559420138</v>
      </c>
      <c r="B407" s="1" t="s">
        <v>5</v>
      </c>
      <c r="C407" s="1" t="s">
        <v>415</v>
      </c>
      <c r="D407" s="1" t="s">
        <v>393</v>
      </c>
      <c r="E407" s="1" t="s">
        <v>8</v>
      </c>
    </row>
    <row r="408" spans="1:5" ht="15">
      <c r="A408" s="1" t="str">
        <f>"00652960139"</f>
        <v>00652960139</v>
      </c>
      <c r="B408" s="1" t="s">
        <v>5</v>
      </c>
      <c r="C408" s="1" t="s">
        <v>416</v>
      </c>
      <c r="D408" s="1" t="s">
        <v>393</v>
      </c>
      <c r="E408" s="1" t="s">
        <v>8</v>
      </c>
    </row>
    <row r="409" spans="1:5" ht="15">
      <c r="A409" s="1" t="str">
        <f>"00696750132"</f>
        <v>00696750132</v>
      </c>
      <c r="B409" s="1" t="s">
        <v>5</v>
      </c>
      <c r="C409" s="1" t="s">
        <v>417</v>
      </c>
      <c r="D409" s="1" t="s">
        <v>393</v>
      </c>
      <c r="E409" s="1" t="s">
        <v>8</v>
      </c>
    </row>
    <row r="410" spans="1:5" ht="15">
      <c r="A410" s="1" t="str">
        <f>"00559560131"</f>
        <v>00559560131</v>
      </c>
      <c r="B410" s="1" t="s">
        <v>5</v>
      </c>
      <c r="C410" s="1" t="s">
        <v>418</v>
      </c>
      <c r="D410" s="1" t="s">
        <v>393</v>
      </c>
      <c r="E410" s="1" t="s">
        <v>8</v>
      </c>
    </row>
    <row r="411" spans="1:5" ht="15">
      <c r="A411" s="1" t="str">
        <f>"80009700131"</f>
        <v>80009700131</v>
      </c>
      <c r="B411" s="1" t="s">
        <v>5</v>
      </c>
      <c r="C411" s="1" t="s">
        <v>419</v>
      </c>
      <c r="D411" s="1" t="s">
        <v>393</v>
      </c>
      <c r="E411" s="1" t="s">
        <v>8</v>
      </c>
    </row>
    <row r="412" spans="1:5" ht="15">
      <c r="A412" s="1" t="str">
        <f>"00233930130"</f>
        <v>00233930130</v>
      </c>
      <c r="B412" s="1" t="s">
        <v>5</v>
      </c>
      <c r="C412" s="1" t="s">
        <v>420</v>
      </c>
      <c r="D412" s="1" t="s">
        <v>393</v>
      </c>
      <c r="E412" s="1" t="s">
        <v>8</v>
      </c>
    </row>
    <row r="413" spans="1:5" ht="15">
      <c r="A413" s="1" t="str">
        <f>"00499820132"</f>
        <v>00499820132</v>
      </c>
      <c r="B413" s="1" t="s">
        <v>5</v>
      </c>
      <c r="C413" s="1" t="s">
        <v>421</v>
      </c>
      <c r="D413" s="1" t="s">
        <v>393</v>
      </c>
      <c r="E413" s="1" t="s">
        <v>8</v>
      </c>
    </row>
    <row r="414" spans="1:5" ht="15">
      <c r="A414" s="1" t="str">
        <f>"00608850137"</f>
        <v>00608850137</v>
      </c>
      <c r="B414" s="1" t="s">
        <v>5</v>
      </c>
      <c r="C414" s="1" t="s">
        <v>422</v>
      </c>
      <c r="D414" s="1" t="s">
        <v>393</v>
      </c>
      <c r="E414" s="1" t="s">
        <v>8</v>
      </c>
    </row>
    <row r="415" spans="1:5" ht="15">
      <c r="A415" s="1" t="str">
        <f>"80009800139"</f>
        <v>80009800139</v>
      </c>
      <c r="B415" s="1" t="s">
        <v>5</v>
      </c>
      <c r="C415" s="1" t="s">
        <v>423</v>
      </c>
      <c r="D415" s="1" t="s">
        <v>393</v>
      </c>
      <c r="E415" s="1" t="s">
        <v>8</v>
      </c>
    </row>
    <row r="416" spans="1:5" ht="15">
      <c r="A416" s="1" t="str">
        <f>"80014740130"</f>
        <v>80014740130</v>
      </c>
      <c r="B416" s="1" t="s">
        <v>5</v>
      </c>
      <c r="C416" s="1" t="s">
        <v>424</v>
      </c>
      <c r="D416" s="1" t="s">
        <v>393</v>
      </c>
      <c r="E416" s="1" t="s">
        <v>8</v>
      </c>
    </row>
    <row r="417" spans="1:5" ht="15">
      <c r="A417" s="1" t="str">
        <f>"81003630134"</f>
        <v>81003630134</v>
      </c>
      <c r="B417" s="1" t="s">
        <v>5</v>
      </c>
      <c r="C417" s="1" t="s">
        <v>425</v>
      </c>
      <c r="D417" s="1" t="s">
        <v>393</v>
      </c>
      <c r="E417" s="1" t="s">
        <v>8</v>
      </c>
    </row>
    <row r="418" spans="1:5" ht="15">
      <c r="A418" s="1" t="str">
        <f>"00660580135"</f>
        <v>00660580135</v>
      </c>
      <c r="B418" s="1" t="s">
        <v>5</v>
      </c>
      <c r="C418" s="1" t="s">
        <v>426</v>
      </c>
      <c r="D418" s="1" t="s">
        <v>393</v>
      </c>
      <c r="E418" s="1" t="s">
        <v>8</v>
      </c>
    </row>
    <row r="419" spans="1:5" ht="15">
      <c r="A419" s="1" t="str">
        <f>"00698230133"</f>
        <v>00698230133</v>
      </c>
      <c r="B419" s="1" t="s">
        <v>5</v>
      </c>
      <c r="C419" s="1" t="s">
        <v>427</v>
      </c>
      <c r="D419" s="1" t="s">
        <v>393</v>
      </c>
      <c r="E419" s="1" t="s">
        <v>8</v>
      </c>
    </row>
    <row r="420" spans="1:5" ht="15">
      <c r="A420" s="1" t="str">
        <f>"00673790135"</f>
        <v>00673790135</v>
      </c>
      <c r="B420" s="1" t="s">
        <v>5</v>
      </c>
      <c r="C420" s="1" t="s">
        <v>428</v>
      </c>
      <c r="D420" s="1" t="s">
        <v>393</v>
      </c>
      <c r="E420" s="1" t="s">
        <v>8</v>
      </c>
    </row>
    <row r="421" spans="1:5" ht="15">
      <c r="A421" s="1" t="str">
        <f>"81001910132"</f>
        <v>81001910132</v>
      </c>
      <c r="B421" s="1" t="s">
        <v>5</v>
      </c>
      <c r="C421" s="1" t="s">
        <v>429</v>
      </c>
      <c r="D421" s="1" t="s">
        <v>393</v>
      </c>
      <c r="E421" s="1" t="s">
        <v>8</v>
      </c>
    </row>
    <row r="422" spans="1:5" ht="15">
      <c r="A422" s="1" t="str">
        <f>"00544790132"</f>
        <v>00544790132</v>
      </c>
      <c r="B422" s="1" t="s">
        <v>5</v>
      </c>
      <c r="C422" s="1" t="s">
        <v>430</v>
      </c>
      <c r="D422" s="1" t="s">
        <v>393</v>
      </c>
      <c r="E422" s="1" t="s">
        <v>8</v>
      </c>
    </row>
    <row r="423" spans="1:5" ht="15">
      <c r="A423" s="1" t="str">
        <f>"00690170139"</f>
        <v>00690170139</v>
      </c>
      <c r="B423" s="1" t="s">
        <v>5</v>
      </c>
      <c r="C423" s="1" t="s">
        <v>431</v>
      </c>
      <c r="D423" s="1" t="s">
        <v>393</v>
      </c>
      <c r="E423" s="1" t="s">
        <v>8</v>
      </c>
    </row>
    <row r="424" spans="1:5" ht="15">
      <c r="A424" s="1" t="str">
        <f>"00596040139"</f>
        <v>00596040139</v>
      </c>
      <c r="B424" s="1" t="s">
        <v>5</v>
      </c>
      <c r="C424" s="1" t="s">
        <v>432</v>
      </c>
      <c r="D424" s="1" t="s">
        <v>393</v>
      </c>
      <c r="E424" s="1" t="s">
        <v>8</v>
      </c>
    </row>
    <row r="425" spans="1:5" ht="15">
      <c r="A425" s="1" t="str">
        <f>"03747990137"</f>
        <v>03747990137</v>
      </c>
      <c r="B425" s="1" t="s">
        <v>5</v>
      </c>
      <c r="C425" s="1" t="s">
        <v>433</v>
      </c>
      <c r="D425" s="1" t="s">
        <v>393</v>
      </c>
      <c r="E425" s="1" t="s">
        <v>8</v>
      </c>
    </row>
    <row r="426" spans="1:5" ht="15">
      <c r="A426" s="1" t="str">
        <f>"80015600135"</f>
        <v>80015600135</v>
      </c>
      <c r="B426" s="1" t="s">
        <v>5</v>
      </c>
      <c r="C426" s="1" t="s">
        <v>434</v>
      </c>
      <c r="D426" s="1" t="s">
        <v>393</v>
      </c>
      <c r="E426" s="1" t="s">
        <v>8</v>
      </c>
    </row>
    <row r="427" spans="1:5" ht="15">
      <c r="A427" s="1" t="str">
        <f>"00550440135"</f>
        <v>00550440135</v>
      </c>
      <c r="B427" s="1" t="s">
        <v>5</v>
      </c>
      <c r="C427" s="1" t="s">
        <v>435</v>
      </c>
      <c r="D427" s="1" t="s">
        <v>393</v>
      </c>
      <c r="E427" s="1" t="s">
        <v>8</v>
      </c>
    </row>
    <row r="428" spans="1:5" ht="15">
      <c r="A428" s="1" t="str">
        <f>"00432060135"</f>
        <v>00432060135</v>
      </c>
      <c r="B428" s="1" t="s">
        <v>5</v>
      </c>
      <c r="C428" s="1" t="s">
        <v>436</v>
      </c>
      <c r="D428" s="1" t="s">
        <v>393</v>
      </c>
      <c r="E428" s="1" t="s">
        <v>8</v>
      </c>
    </row>
    <row r="429" spans="1:5" ht="15">
      <c r="A429" s="1" t="str">
        <f>"00495300139"</f>
        <v>00495300139</v>
      </c>
      <c r="B429" s="1" t="s">
        <v>5</v>
      </c>
      <c r="C429" s="1" t="s">
        <v>437</v>
      </c>
      <c r="D429" s="1" t="s">
        <v>393</v>
      </c>
      <c r="E429" s="1" t="s">
        <v>8</v>
      </c>
    </row>
    <row r="430" spans="1:5" ht="15">
      <c r="A430" s="1" t="str">
        <f>"84002230138"</f>
        <v>84002230138</v>
      </c>
      <c r="B430" s="1" t="s">
        <v>5</v>
      </c>
      <c r="C430" s="1" t="s">
        <v>438</v>
      </c>
      <c r="D430" s="1" t="s">
        <v>393</v>
      </c>
      <c r="E430" s="1" t="s">
        <v>8</v>
      </c>
    </row>
    <row r="431" spans="1:5" ht="15">
      <c r="A431" s="1" t="str">
        <f>"00467840138"</f>
        <v>00467840138</v>
      </c>
      <c r="B431" s="1" t="s">
        <v>5</v>
      </c>
      <c r="C431" s="1" t="s">
        <v>439</v>
      </c>
      <c r="D431" s="1" t="s">
        <v>393</v>
      </c>
      <c r="E431" s="1" t="s">
        <v>8</v>
      </c>
    </row>
    <row r="432" spans="1:5" ht="15">
      <c r="A432" s="1" t="str">
        <f>"03507580136"</f>
        <v>03507580136</v>
      </c>
      <c r="B432" s="1" t="s">
        <v>5</v>
      </c>
      <c r="C432" s="1" t="s">
        <v>440</v>
      </c>
      <c r="D432" s="1" t="s">
        <v>393</v>
      </c>
      <c r="E432" s="1" t="s">
        <v>8</v>
      </c>
    </row>
    <row r="433" spans="1:5" ht="15">
      <c r="A433" s="1" t="str">
        <f>"80005370137"</f>
        <v>80005370137</v>
      </c>
      <c r="B433" s="1" t="s">
        <v>5</v>
      </c>
      <c r="C433" s="1" t="s">
        <v>441</v>
      </c>
      <c r="D433" s="1" t="s">
        <v>393</v>
      </c>
      <c r="E433" s="1" t="s">
        <v>8</v>
      </c>
    </row>
    <row r="434" spans="1:5" ht="15">
      <c r="A434" s="1" t="str">
        <f>"00665240131"</f>
        <v>00665240131</v>
      </c>
      <c r="B434" s="1" t="s">
        <v>5</v>
      </c>
      <c r="C434" s="1" t="s">
        <v>442</v>
      </c>
      <c r="D434" s="1" t="s">
        <v>393</v>
      </c>
      <c r="E434" s="1" t="s">
        <v>8</v>
      </c>
    </row>
    <row r="435" spans="1:5" ht="15">
      <c r="A435" s="1" t="str">
        <f>"81001230135"</f>
        <v>81001230135</v>
      </c>
      <c r="B435" s="1" t="s">
        <v>5</v>
      </c>
      <c r="C435" s="1" t="s">
        <v>443</v>
      </c>
      <c r="D435" s="1" t="s">
        <v>393</v>
      </c>
      <c r="E435" s="1" t="s">
        <v>8</v>
      </c>
    </row>
    <row r="436" spans="1:5" ht="15">
      <c r="A436" s="1" t="str">
        <f>"00665280137"</f>
        <v>00665280137</v>
      </c>
      <c r="B436" s="1" t="s">
        <v>5</v>
      </c>
      <c r="C436" s="1" t="s">
        <v>444</v>
      </c>
      <c r="D436" s="1" t="s">
        <v>393</v>
      </c>
      <c r="E436" s="1" t="s">
        <v>8</v>
      </c>
    </row>
    <row r="437" spans="1:5" ht="15">
      <c r="A437" s="1" t="str">
        <f>"00637090135"</f>
        <v>00637090135</v>
      </c>
      <c r="B437" s="1" t="s">
        <v>5</v>
      </c>
      <c r="C437" s="1" t="s">
        <v>445</v>
      </c>
      <c r="D437" s="1" t="s">
        <v>393</v>
      </c>
      <c r="E437" s="1" t="s">
        <v>8</v>
      </c>
    </row>
    <row r="438" spans="1:5" ht="15">
      <c r="A438" s="1" t="str">
        <f>"00688470137"</f>
        <v>00688470137</v>
      </c>
      <c r="B438" s="1" t="s">
        <v>5</v>
      </c>
      <c r="C438" s="1" t="s">
        <v>446</v>
      </c>
      <c r="D438" s="1" t="s">
        <v>393</v>
      </c>
      <c r="E438" s="1" t="s">
        <v>8</v>
      </c>
    </row>
    <row r="439" spans="1:5" ht="15">
      <c r="A439" s="1" t="str">
        <f>"00657120135"</f>
        <v>00657120135</v>
      </c>
      <c r="B439" s="1" t="s">
        <v>5</v>
      </c>
      <c r="C439" s="1" t="s">
        <v>447</v>
      </c>
      <c r="D439" s="1" t="s">
        <v>393</v>
      </c>
      <c r="E439" s="1" t="s">
        <v>8</v>
      </c>
    </row>
    <row r="440" spans="1:5" ht="15">
      <c r="A440" s="1" t="str">
        <f>"00689050136"</f>
        <v>00689050136</v>
      </c>
      <c r="B440" s="1" t="s">
        <v>5</v>
      </c>
      <c r="C440" s="1" t="s">
        <v>448</v>
      </c>
      <c r="D440" s="1" t="s">
        <v>393</v>
      </c>
      <c r="E440" s="1" t="s">
        <v>8</v>
      </c>
    </row>
    <row r="441" spans="1:5" ht="15">
      <c r="A441" s="1" t="str">
        <f>"00430660134"</f>
        <v>00430660134</v>
      </c>
      <c r="B441" s="1" t="s">
        <v>5</v>
      </c>
      <c r="C441" s="1" t="s">
        <v>449</v>
      </c>
      <c r="D441" s="1" t="s">
        <v>393</v>
      </c>
      <c r="E441" s="1" t="s">
        <v>8</v>
      </c>
    </row>
    <row r="442" spans="1:5" ht="15">
      <c r="A442" s="1" t="str">
        <f>"00571510130"</f>
        <v>00571510130</v>
      </c>
      <c r="B442" s="1" t="s">
        <v>5</v>
      </c>
      <c r="C442" s="1" t="s">
        <v>450</v>
      </c>
      <c r="D442" s="1" t="s">
        <v>393</v>
      </c>
      <c r="E442" s="1" t="s">
        <v>8</v>
      </c>
    </row>
    <row r="443" spans="1:5" ht="15">
      <c r="A443" s="1" t="str">
        <f>"00678440132"</f>
        <v>00678440132</v>
      </c>
      <c r="B443" s="1" t="s">
        <v>5</v>
      </c>
      <c r="C443" s="1" t="s">
        <v>451</v>
      </c>
      <c r="D443" s="1" t="s">
        <v>393</v>
      </c>
      <c r="E443" s="1" t="s">
        <v>8</v>
      </c>
    </row>
    <row r="444" spans="1:5" ht="15">
      <c r="A444" s="1" t="str">
        <f>"00457290138"</f>
        <v>00457290138</v>
      </c>
      <c r="B444" s="1" t="s">
        <v>5</v>
      </c>
      <c r="C444" s="1" t="s">
        <v>452</v>
      </c>
      <c r="D444" s="1" t="s">
        <v>393</v>
      </c>
      <c r="E444" s="1" t="s">
        <v>8</v>
      </c>
    </row>
    <row r="445" spans="1:5" ht="15">
      <c r="A445" s="1" t="str">
        <f>"00602440133"</f>
        <v>00602440133</v>
      </c>
      <c r="B445" s="1" t="s">
        <v>5</v>
      </c>
      <c r="C445" s="1" t="s">
        <v>453</v>
      </c>
      <c r="D445" s="1" t="s">
        <v>393</v>
      </c>
      <c r="E445" s="1" t="s">
        <v>8</v>
      </c>
    </row>
    <row r="446" spans="1:5" ht="15">
      <c r="A446" s="1" t="str">
        <f>"00415540137"</f>
        <v>00415540137</v>
      </c>
      <c r="B446" s="1" t="s">
        <v>5</v>
      </c>
      <c r="C446" s="1" t="s">
        <v>454</v>
      </c>
      <c r="D446" s="1" t="s">
        <v>393</v>
      </c>
      <c r="E446" s="1" t="s">
        <v>8</v>
      </c>
    </row>
    <row r="447" spans="1:5" ht="15">
      <c r="A447" s="1" t="str">
        <f>"00308110139"</f>
        <v>00308110139</v>
      </c>
      <c r="B447" s="1" t="s">
        <v>5</v>
      </c>
      <c r="C447" s="1" t="s">
        <v>455</v>
      </c>
      <c r="D447" s="1" t="s">
        <v>393</v>
      </c>
      <c r="E447" s="1" t="s">
        <v>8</v>
      </c>
    </row>
    <row r="448" spans="1:5" ht="15">
      <c r="A448" s="1" t="str">
        <f>"93002100134"</f>
        <v>93002100134</v>
      </c>
      <c r="B448" s="1" t="s">
        <v>5</v>
      </c>
      <c r="C448" s="1" t="s">
        <v>456</v>
      </c>
      <c r="D448" s="1" t="s">
        <v>393</v>
      </c>
      <c r="E448" s="1" t="s">
        <v>8</v>
      </c>
    </row>
    <row r="449" spans="1:5" ht="15">
      <c r="A449" s="1" t="str">
        <f>"00532060134"</f>
        <v>00532060134</v>
      </c>
      <c r="B449" s="1" t="s">
        <v>5</v>
      </c>
      <c r="C449" s="1" t="s">
        <v>457</v>
      </c>
      <c r="D449" s="1" t="s">
        <v>393</v>
      </c>
      <c r="E449" s="1" t="s">
        <v>8</v>
      </c>
    </row>
    <row r="450" spans="1:5" ht="15">
      <c r="A450" s="1" t="str">
        <f>"00772840138"</f>
        <v>00772840138</v>
      </c>
      <c r="B450" s="1" t="s">
        <v>5</v>
      </c>
      <c r="C450" s="1" t="s">
        <v>458</v>
      </c>
      <c r="D450" s="1" t="s">
        <v>393</v>
      </c>
      <c r="E450" s="1" t="s">
        <v>8</v>
      </c>
    </row>
    <row r="451" spans="1:5" ht="15">
      <c r="A451" s="1" t="str">
        <f>"00467860136"</f>
        <v>00467860136</v>
      </c>
      <c r="B451" s="1" t="s">
        <v>5</v>
      </c>
      <c r="C451" s="1" t="s">
        <v>459</v>
      </c>
      <c r="D451" s="1" t="s">
        <v>393</v>
      </c>
      <c r="E451" s="1" t="s">
        <v>8</v>
      </c>
    </row>
    <row r="452" spans="1:5" ht="15">
      <c r="A452" s="1" t="str">
        <f>"03322340138"</f>
        <v>03322340138</v>
      </c>
      <c r="B452" s="1" t="s">
        <v>5</v>
      </c>
      <c r="C452" s="1" t="s">
        <v>460</v>
      </c>
      <c r="D452" s="1" t="s">
        <v>393</v>
      </c>
      <c r="E452" s="1" t="s">
        <v>8</v>
      </c>
    </row>
    <row r="453" spans="1:5" ht="15">
      <c r="A453" s="1" t="str">
        <f>"00486580137"</f>
        <v>00486580137</v>
      </c>
      <c r="B453" s="1" t="s">
        <v>5</v>
      </c>
      <c r="C453" s="1" t="s">
        <v>461</v>
      </c>
      <c r="D453" s="1" t="s">
        <v>393</v>
      </c>
      <c r="E453" s="1" t="s">
        <v>8</v>
      </c>
    </row>
    <row r="454" spans="1:5" ht="15">
      <c r="A454" s="1" t="str">
        <f>"00559400130"</f>
        <v>00559400130</v>
      </c>
      <c r="B454" s="1" t="s">
        <v>5</v>
      </c>
      <c r="C454" s="1" t="s">
        <v>462</v>
      </c>
      <c r="D454" s="1" t="s">
        <v>393</v>
      </c>
      <c r="E454" s="1" t="s">
        <v>8</v>
      </c>
    </row>
    <row r="455" spans="1:5" ht="15">
      <c r="A455" s="1" t="str">
        <f>"00424960136"</f>
        <v>00424960136</v>
      </c>
      <c r="B455" s="1" t="s">
        <v>5</v>
      </c>
      <c r="C455" s="1" t="s">
        <v>463</v>
      </c>
      <c r="D455" s="1" t="s">
        <v>393</v>
      </c>
      <c r="E455" s="1" t="s">
        <v>8</v>
      </c>
    </row>
    <row r="456" spans="1:5" ht="15">
      <c r="A456" s="1" t="str">
        <f>"00527740138"</f>
        <v>00527740138</v>
      </c>
      <c r="B456" s="1" t="s">
        <v>5</v>
      </c>
      <c r="C456" s="1" t="s">
        <v>464</v>
      </c>
      <c r="D456" s="1" t="s">
        <v>393</v>
      </c>
      <c r="E456" s="1" t="s">
        <v>8</v>
      </c>
    </row>
    <row r="457" spans="1:5" ht="15">
      <c r="A457" s="1" t="str">
        <f>"00627760135"</f>
        <v>00627760135</v>
      </c>
      <c r="B457" s="1" t="s">
        <v>5</v>
      </c>
      <c r="C457" s="1" t="s">
        <v>465</v>
      </c>
      <c r="D457" s="1" t="s">
        <v>393</v>
      </c>
      <c r="E457" s="1" t="s">
        <v>8</v>
      </c>
    </row>
    <row r="458" spans="1:5" ht="15">
      <c r="A458" s="1" t="str">
        <f>"82003460134"</f>
        <v>82003460134</v>
      </c>
      <c r="B458" s="1" t="s">
        <v>5</v>
      </c>
      <c r="C458" s="1" t="s">
        <v>466</v>
      </c>
      <c r="D458" s="1" t="s">
        <v>393</v>
      </c>
      <c r="E458" s="1" t="s">
        <v>8</v>
      </c>
    </row>
    <row r="459" spans="1:5" ht="15">
      <c r="A459" s="1" t="str">
        <f>"00595780131"</f>
        <v>00595780131</v>
      </c>
      <c r="B459" s="1" t="s">
        <v>5</v>
      </c>
      <c r="C459" s="1" t="s">
        <v>467</v>
      </c>
      <c r="D459" s="1" t="s">
        <v>393</v>
      </c>
      <c r="E459" s="1" t="s">
        <v>8</v>
      </c>
    </row>
    <row r="460" spans="1:5" ht="15">
      <c r="A460" s="1" t="str">
        <f>"00434590139"</f>
        <v>00434590139</v>
      </c>
      <c r="B460" s="1" t="s">
        <v>5</v>
      </c>
      <c r="C460" s="1" t="s">
        <v>468</v>
      </c>
      <c r="D460" s="1" t="s">
        <v>393</v>
      </c>
      <c r="E460" s="1" t="s">
        <v>8</v>
      </c>
    </row>
    <row r="461" spans="1:5" ht="15">
      <c r="A461" s="1" t="str">
        <f>"00533010138"</f>
        <v>00533010138</v>
      </c>
      <c r="B461" s="1" t="s">
        <v>5</v>
      </c>
      <c r="C461" s="1" t="s">
        <v>469</v>
      </c>
      <c r="D461" s="1" t="s">
        <v>393</v>
      </c>
      <c r="E461" s="1" t="s">
        <v>8</v>
      </c>
    </row>
    <row r="462" spans="1:5" ht="15">
      <c r="A462" s="1" t="str">
        <f>"00663490134"</f>
        <v>00663490134</v>
      </c>
      <c r="B462" s="1" t="s">
        <v>5</v>
      </c>
      <c r="C462" s="1" t="s">
        <v>470</v>
      </c>
      <c r="D462" s="1" t="s">
        <v>393</v>
      </c>
      <c r="E462" s="1" t="s">
        <v>8</v>
      </c>
    </row>
    <row r="463" spans="1:5" ht="15">
      <c r="A463" s="1" t="str">
        <f>"00566590139"</f>
        <v>00566590139</v>
      </c>
      <c r="B463" s="1" t="s">
        <v>5</v>
      </c>
      <c r="C463" s="1" t="s">
        <v>471</v>
      </c>
      <c r="D463" s="1" t="s">
        <v>393</v>
      </c>
      <c r="E463" s="1" t="s">
        <v>8</v>
      </c>
    </row>
    <row r="464" spans="1:5" ht="15">
      <c r="A464" s="1" t="str">
        <f>"00688600139"</f>
        <v>00688600139</v>
      </c>
      <c r="B464" s="1" t="s">
        <v>5</v>
      </c>
      <c r="C464" s="1" t="s">
        <v>472</v>
      </c>
      <c r="D464" s="1" t="s">
        <v>393</v>
      </c>
      <c r="E464" s="1" t="s">
        <v>8</v>
      </c>
    </row>
    <row r="465" spans="1:5" ht="15">
      <c r="A465" s="1" t="str">
        <f>"82001750130"</f>
        <v>82001750130</v>
      </c>
      <c r="B465" s="1" t="s">
        <v>5</v>
      </c>
      <c r="C465" s="1" t="s">
        <v>473</v>
      </c>
      <c r="D465" s="1" t="s">
        <v>393</v>
      </c>
      <c r="E465" s="1" t="s">
        <v>8</v>
      </c>
    </row>
    <row r="466" spans="1:5" ht="15">
      <c r="A466" s="1" t="str">
        <f>"00602460131"</f>
        <v>00602460131</v>
      </c>
      <c r="B466" s="1" t="s">
        <v>5</v>
      </c>
      <c r="C466" s="1" t="s">
        <v>474</v>
      </c>
      <c r="D466" s="1" t="s">
        <v>393</v>
      </c>
      <c r="E466" s="1" t="s">
        <v>8</v>
      </c>
    </row>
    <row r="467" spans="1:5" ht="15">
      <c r="A467" s="1" t="str">
        <f>"00415790138"</f>
        <v>00415790138</v>
      </c>
      <c r="B467" s="1" t="s">
        <v>5</v>
      </c>
      <c r="C467" s="1" t="s">
        <v>475</v>
      </c>
      <c r="D467" s="1" t="s">
        <v>393</v>
      </c>
      <c r="E467" s="1" t="s">
        <v>8</v>
      </c>
    </row>
    <row r="468" spans="1:5" ht="15">
      <c r="A468" s="1" t="str">
        <f>"82001830130"</f>
        <v>82001830130</v>
      </c>
      <c r="B468" s="1" t="s">
        <v>5</v>
      </c>
      <c r="C468" s="1" t="s">
        <v>476</v>
      </c>
      <c r="D468" s="1" t="s">
        <v>393</v>
      </c>
      <c r="E468" s="1" t="s">
        <v>8</v>
      </c>
    </row>
    <row r="469" spans="1:5" ht="15">
      <c r="A469" s="1" t="str">
        <f>"81001190131"</f>
        <v>81001190131</v>
      </c>
      <c r="B469" s="1" t="s">
        <v>5</v>
      </c>
      <c r="C469" s="1" t="s">
        <v>477</v>
      </c>
      <c r="D469" s="1" t="s">
        <v>393</v>
      </c>
      <c r="E469" s="1" t="s">
        <v>8</v>
      </c>
    </row>
    <row r="470" spans="1:5" ht="15">
      <c r="A470" s="1" t="str">
        <f>"00644530131"</f>
        <v>00644530131</v>
      </c>
      <c r="B470" s="1" t="s">
        <v>5</v>
      </c>
      <c r="C470" s="1" t="s">
        <v>478</v>
      </c>
      <c r="D470" s="1" t="s">
        <v>393</v>
      </c>
      <c r="E470" s="1" t="s">
        <v>8</v>
      </c>
    </row>
    <row r="471" spans="1:5" ht="15">
      <c r="A471" s="1" t="str">
        <f>"00562850131"</f>
        <v>00562850131</v>
      </c>
      <c r="B471" s="1" t="s">
        <v>5</v>
      </c>
      <c r="C471" s="1" t="s">
        <v>479</v>
      </c>
      <c r="D471" s="1" t="s">
        <v>393</v>
      </c>
      <c r="E471" s="1" t="s">
        <v>8</v>
      </c>
    </row>
    <row r="472" spans="1:5" ht="15">
      <c r="A472" s="1" t="str">
        <f>"00549420131"</f>
        <v>00549420131</v>
      </c>
      <c r="B472" s="1" t="s">
        <v>5</v>
      </c>
      <c r="C472" s="1" t="s">
        <v>480</v>
      </c>
      <c r="D472" s="1" t="s">
        <v>393</v>
      </c>
      <c r="E472" s="1" t="s">
        <v>8</v>
      </c>
    </row>
    <row r="473" spans="1:5" ht="15">
      <c r="A473" s="1" t="str">
        <f>"00601410137"</f>
        <v>00601410137</v>
      </c>
      <c r="B473" s="1" t="s">
        <v>5</v>
      </c>
      <c r="C473" s="1" t="s">
        <v>481</v>
      </c>
      <c r="D473" s="1" t="s">
        <v>393</v>
      </c>
      <c r="E473" s="1" t="s">
        <v>8</v>
      </c>
    </row>
    <row r="474" spans="1:5" ht="15">
      <c r="A474" s="1" t="str">
        <f>"00564160133"</f>
        <v>00564160133</v>
      </c>
      <c r="B474" s="1" t="s">
        <v>5</v>
      </c>
      <c r="C474" s="1" t="s">
        <v>482</v>
      </c>
      <c r="D474" s="1" t="s">
        <v>393</v>
      </c>
      <c r="E474" s="1" t="s">
        <v>8</v>
      </c>
    </row>
    <row r="475" spans="1:5" ht="15">
      <c r="A475" s="1" t="str">
        <f>"00616910139"</f>
        <v>00616910139</v>
      </c>
      <c r="B475" s="1" t="s">
        <v>5</v>
      </c>
      <c r="C475" s="1" t="s">
        <v>483</v>
      </c>
      <c r="D475" s="1" t="s">
        <v>393</v>
      </c>
      <c r="E475" s="1" t="s">
        <v>8</v>
      </c>
    </row>
    <row r="476" spans="1:5" ht="15">
      <c r="A476" s="1" t="str">
        <f>"00711160135"</f>
        <v>00711160135</v>
      </c>
      <c r="B476" s="1" t="s">
        <v>5</v>
      </c>
      <c r="C476" s="1" t="s">
        <v>484</v>
      </c>
      <c r="D476" s="1" t="s">
        <v>393</v>
      </c>
      <c r="E476" s="1" t="s">
        <v>8</v>
      </c>
    </row>
    <row r="477" spans="1:5" ht="15">
      <c r="A477" s="1" t="str">
        <f>"00526050133"</f>
        <v>00526050133</v>
      </c>
      <c r="B477" s="1" t="s">
        <v>5</v>
      </c>
      <c r="C477" s="1" t="s">
        <v>485</v>
      </c>
      <c r="D477" s="1" t="s">
        <v>393</v>
      </c>
      <c r="E477" s="1" t="s">
        <v>8</v>
      </c>
    </row>
    <row r="478" spans="1:5" ht="15">
      <c r="A478" s="1" t="str">
        <f>"80009080138"</f>
        <v>80009080138</v>
      </c>
      <c r="B478" s="1" t="s">
        <v>5</v>
      </c>
      <c r="C478" s="1" t="s">
        <v>486</v>
      </c>
      <c r="D478" s="1" t="s">
        <v>393</v>
      </c>
      <c r="E478" s="1" t="s">
        <v>8</v>
      </c>
    </row>
    <row r="479" spans="1:5" ht="15">
      <c r="A479" s="1" t="str">
        <f>"00700510134"</f>
        <v>00700510134</v>
      </c>
      <c r="B479" s="1" t="s">
        <v>5</v>
      </c>
      <c r="C479" s="1" t="s">
        <v>487</v>
      </c>
      <c r="D479" s="1" t="s">
        <v>393</v>
      </c>
      <c r="E479" s="1" t="s">
        <v>8</v>
      </c>
    </row>
    <row r="480" spans="1:5" ht="15">
      <c r="A480" s="1" t="str">
        <f>"81003670130"</f>
        <v>81003670130</v>
      </c>
      <c r="B480" s="1" t="s">
        <v>5</v>
      </c>
      <c r="C480" s="1" t="s">
        <v>488</v>
      </c>
      <c r="D480" s="1" t="s">
        <v>393</v>
      </c>
      <c r="E480" s="1" t="s">
        <v>8</v>
      </c>
    </row>
    <row r="481" spans="1:5" ht="15">
      <c r="A481" s="1" t="str">
        <f>"00417080132"</f>
        <v>00417080132</v>
      </c>
      <c r="B481" s="1" t="s">
        <v>5</v>
      </c>
      <c r="C481" s="1" t="s">
        <v>489</v>
      </c>
      <c r="D481" s="1" t="s">
        <v>393</v>
      </c>
      <c r="E481" s="1" t="s">
        <v>8</v>
      </c>
    </row>
    <row r="482" spans="1:5" ht="15">
      <c r="A482" s="1" t="str">
        <f>"00686080136"</f>
        <v>00686080136</v>
      </c>
      <c r="B482" s="1" t="s">
        <v>5</v>
      </c>
      <c r="C482" s="1" t="s">
        <v>490</v>
      </c>
      <c r="D482" s="1" t="s">
        <v>393</v>
      </c>
      <c r="E482" s="1" t="s">
        <v>8</v>
      </c>
    </row>
    <row r="483" spans="1:5" ht="15">
      <c r="A483" s="1" t="str">
        <f>"00711250134"</f>
        <v>00711250134</v>
      </c>
      <c r="B483" s="1" t="s">
        <v>5</v>
      </c>
      <c r="C483" s="1" t="s">
        <v>491</v>
      </c>
      <c r="D483" s="1" t="s">
        <v>393</v>
      </c>
      <c r="E483" s="1" t="s">
        <v>8</v>
      </c>
    </row>
    <row r="484" spans="1:5" ht="15">
      <c r="A484" s="1" t="str">
        <f>"00689040137"</f>
        <v>00689040137</v>
      </c>
      <c r="B484" s="1" t="s">
        <v>5</v>
      </c>
      <c r="C484" s="1" t="s">
        <v>492</v>
      </c>
      <c r="D484" s="1" t="s">
        <v>393</v>
      </c>
      <c r="E484" s="1" t="s">
        <v>8</v>
      </c>
    </row>
    <row r="485" spans="1:5" ht="15">
      <c r="A485" s="1" t="str">
        <f>"00680400132"</f>
        <v>00680400132</v>
      </c>
      <c r="B485" s="1" t="s">
        <v>5</v>
      </c>
      <c r="C485" s="1" t="s">
        <v>493</v>
      </c>
      <c r="D485" s="1" t="s">
        <v>393</v>
      </c>
      <c r="E485" s="1" t="s">
        <v>8</v>
      </c>
    </row>
    <row r="486" spans="1:5" ht="15">
      <c r="A486" s="1" t="str">
        <f>"00500500137"</f>
        <v>00500500137</v>
      </c>
      <c r="B486" s="1" t="s">
        <v>5</v>
      </c>
      <c r="C486" s="1" t="s">
        <v>494</v>
      </c>
      <c r="D486" s="1" t="s">
        <v>393</v>
      </c>
      <c r="E486" s="1" t="s">
        <v>8</v>
      </c>
    </row>
    <row r="487" spans="1:5" ht="15">
      <c r="A487" s="1" t="str">
        <f>"00678420134"</f>
        <v>00678420134</v>
      </c>
      <c r="B487" s="1" t="s">
        <v>5</v>
      </c>
      <c r="C487" s="1" t="s">
        <v>495</v>
      </c>
      <c r="D487" s="1" t="s">
        <v>393</v>
      </c>
      <c r="E487" s="1" t="s">
        <v>8</v>
      </c>
    </row>
    <row r="488" spans="1:5" ht="15">
      <c r="A488" s="1" t="str">
        <f>"00527720130"</f>
        <v>00527720130</v>
      </c>
      <c r="B488" s="1" t="s">
        <v>5</v>
      </c>
      <c r="C488" s="1" t="s">
        <v>496</v>
      </c>
      <c r="D488" s="1" t="s">
        <v>393</v>
      </c>
      <c r="E488" s="1" t="s">
        <v>8</v>
      </c>
    </row>
    <row r="489" spans="1:5" ht="15">
      <c r="A489" s="1" t="str">
        <f>"00601450133"</f>
        <v>00601450133</v>
      </c>
      <c r="B489" s="1" t="s">
        <v>5</v>
      </c>
      <c r="C489" s="1" t="s">
        <v>497</v>
      </c>
      <c r="D489" s="1" t="s">
        <v>393</v>
      </c>
      <c r="E489" s="1" t="s">
        <v>8</v>
      </c>
    </row>
    <row r="490" spans="1:5" ht="15">
      <c r="A490" s="1" t="str">
        <f>"00542250139"</f>
        <v>00542250139</v>
      </c>
      <c r="B490" s="1" t="s">
        <v>5</v>
      </c>
      <c r="C490" s="1" t="s">
        <v>498</v>
      </c>
      <c r="D490" s="1" t="s">
        <v>393</v>
      </c>
      <c r="E490" s="1" t="s">
        <v>8</v>
      </c>
    </row>
    <row r="491" spans="1:5" ht="15">
      <c r="A491" s="1" t="str">
        <f>"00528510134"</f>
        <v>00528510134</v>
      </c>
      <c r="B491" s="1" t="s">
        <v>5</v>
      </c>
      <c r="C491" s="1" t="s">
        <v>499</v>
      </c>
      <c r="D491" s="1" t="s">
        <v>393</v>
      </c>
      <c r="E491" s="1" t="s">
        <v>8</v>
      </c>
    </row>
    <row r="492" spans="1:5" ht="15">
      <c r="A492" s="1" t="str">
        <f>"82002150132"</f>
        <v>82002150132</v>
      </c>
      <c r="B492" s="1" t="s">
        <v>5</v>
      </c>
      <c r="C492" s="1" t="s">
        <v>500</v>
      </c>
      <c r="D492" s="1" t="s">
        <v>393</v>
      </c>
      <c r="E492" s="1" t="s">
        <v>8</v>
      </c>
    </row>
    <row r="493" spans="1:5" ht="15">
      <c r="A493" s="1" t="str">
        <f>"00562720136"</f>
        <v>00562720136</v>
      </c>
      <c r="B493" s="1" t="s">
        <v>5</v>
      </c>
      <c r="C493" s="1" t="s">
        <v>501</v>
      </c>
      <c r="D493" s="1" t="s">
        <v>393</v>
      </c>
      <c r="E493" s="1" t="s">
        <v>8</v>
      </c>
    </row>
    <row r="494" spans="1:5" ht="15">
      <c r="A494" s="1" t="str">
        <f>"80009980139"</f>
        <v>80009980139</v>
      </c>
      <c r="B494" s="1" t="s">
        <v>5</v>
      </c>
      <c r="C494" s="1" t="s">
        <v>502</v>
      </c>
      <c r="D494" s="1" t="s">
        <v>393</v>
      </c>
      <c r="E494" s="1" t="s">
        <v>8</v>
      </c>
    </row>
    <row r="495" spans="1:5" ht="15">
      <c r="A495" s="1" t="str">
        <f>"00227550134"</f>
        <v>00227550134</v>
      </c>
      <c r="B495" s="1" t="s">
        <v>5</v>
      </c>
      <c r="C495" s="1" t="s">
        <v>503</v>
      </c>
      <c r="D495" s="1" t="s">
        <v>393</v>
      </c>
      <c r="E495" s="1" t="s">
        <v>8</v>
      </c>
    </row>
    <row r="496" spans="1:5" ht="15">
      <c r="A496" s="1" t="str">
        <f>"00227560133"</f>
        <v>00227560133</v>
      </c>
      <c r="B496" s="1" t="s">
        <v>5</v>
      </c>
      <c r="C496" s="1" t="s">
        <v>504</v>
      </c>
      <c r="D496" s="1" t="s">
        <v>393</v>
      </c>
      <c r="E496" s="1" t="s">
        <v>8</v>
      </c>
    </row>
    <row r="497" spans="1:5" ht="15">
      <c r="A497" s="1" t="str">
        <f>"00532640133"</f>
        <v>00532640133</v>
      </c>
      <c r="B497" s="1" t="s">
        <v>5</v>
      </c>
      <c r="C497" s="1" t="s">
        <v>505</v>
      </c>
      <c r="D497" s="1" t="s">
        <v>393</v>
      </c>
      <c r="E497" s="1" t="s">
        <v>8</v>
      </c>
    </row>
    <row r="498" spans="1:5" ht="15">
      <c r="A498" s="1" t="str">
        <f>"00709670137"</f>
        <v>00709670137</v>
      </c>
      <c r="B498" s="1" t="s">
        <v>5</v>
      </c>
      <c r="C498" s="1" t="s">
        <v>506</v>
      </c>
      <c r="D498" s="1" t="s">
        <v>393</v>
      </c>
      <c r="E498" s="1" t="s">
        <v>8</v>
      </c>
    </row>
    <row r="499" spans="1:5" ht="15">
      <c r="A499" s="1" t="str">
        <f>"00354000135"</f>
        <v>00354000135</v>
      </c>
      <c r="B499" s="1" t="s">
        <v>5</v>
      </c>
      <c r="C499" s="1" t="s">
        <v>507</v>
      </c>
      <c r="D499" s="1" t="s">
        <v>393</v>
      </c>
      <c r="E499" s="1" t="s">
        <v>8</v>
      </c>
    </row>
    <row r="500" spans="1:5" ht="15">
      <c r="A500" s="1" t="str">
        <f>"00709680136"</f>
        <v>00709680136</v>
      </c>
      <c r="B500" s="1" t="s">
        <v>5</v>
      </c>
      <c r="C500" s="1" t="s">
        <v>508</v>
      </c>
      <c r="D500" s="1" t="s">
        <v>393</v>
      </c>
      <c r="E500" s="1" t="s">
        <v>8</v>
      </c>
    </row>
    <row r="501" spans="1:5" ht="15">
      <c r="A501" s="1" t="str">
        <f>"02708300138"</f>
        <v>02708300138</v>
      </c>
      <c r="B501" s="1" t="s">
        <v>5</v>
      </c>
      <c r="C501" s="1" t="s">
        <v>509</v>
      </c>
      <c r="D501" s="1" t="s">
        <v>393</v>
      </c>
      <c r="E501" s="1" t="s">
        <v>8</v>
      </c>
    </row>
    <row r="502" spans="1:5" ht="15">
      <c r="A502" s="1" t="str">
        <f>"80015680137"</f>
        <v>80015680137</v>
      </c>
      <c r="B502" s="1" t="s">
        <v>5</v>
      </c>
      <c r="C502" s="1" t="s">
        <v>510</v>
      </c>
      <c r="D502" s="1" t="s">
        <v>393</v>
      </c>
      <c r="E502" s="1" t="s">
        <v>8</v>
      </c>
    </row>
    <row r="503" spans="1:5" ht="15">
      <c r="A503" s="1" t="str">
        <f>"00616060133"</f>
        <v>00616060133</v>
      </c>
      <c r="B503" s="1" t="s">
        <v>5</v>
      </c>
      <c r="C503" s="1" t="s">
        <v>511</v>
      </c>
      <c r="D503" s="1" t="s">
        <v>393</v>
      </c>
      <c r="E503" s="1" t="s">
        <v>8</v>
      </c>
    </row>
    <row r="504" spans="1:5" ht="15">
      <c r="A504" s="1" t="str">
        <f>"03807550136"</f>
        <v>03807550136</v>
      </c>
      <c r="B504" s="1" t="s">
        <v>5</v>
      </c>
      <c r="C504" s="1" t="s">
        <v>512</v>
      </c>
      <c r="D504" s="1" t="s">
        <v>393</v>
      </c>
      <c r="E504" s="1" t="s">
        <v>8</v>
      </c>
    </row>
    <row r="505" spans="1:5" ht="15">
      <c r="A505" s="1" t="str">
        <f>"00707670139"</f>
        <v>00707670139</v>
      </c>
      <c r="B505" s="1" t="s">
        <v>5</v>
      </c>
      <c r="C505" s="1" t="s">
        <v>513</v>
      </c>
      <c r="D505" s="1" t="s">
        <v>393</v>
      </c>
      <c r="E505" s="1" t="s">
        <v>8</v>
      </c>
    </row>
    <row r="506" spans="1:5" ht="15">
      <c r="A506" s="1" t="str">
        <f>"82003520135"</f>
        <v>82003520135</v>
      </c>
      <c r="B506" s="1" t="s">
        <v>5</v>
      </c>
      <c r="C506" s="1" t="s">
        <v>514</v>
      </c>
      <c r="D506" s="1" t="s">
        <v>393</v>
      </c>
      <c r="E506" s="1" t="s">
        <v>8</v>
      </c>
    </row>
    <row r="507" spans="1:5" ht="15">
      <c r="A507" s="1" t="str">
        <f>"00630080133"</f>
        <v>00630080133</v>
      </c>
      <c r="B507" s="1" t="s">
        <v>5</v>
      </c>
      <c r="C507" s="1" t="s">
        <v>515</v>
      </c>
      <c r="D507" s="1" t="s">
        <v>393</v>
      </c>
      <c r="E507" s="1" t="s">
        <v>8</v>
      </c>
    </row>
    <row r="508" spans="1:5" ht="15">
      <c r="A508" s="1" t="str">
        <f>"00565380136"</f>
        <v>00565380136</v>
      </c>
      <c r="B508" s="1" t="s">
        <v>5</v>
      </c>
      <c r="C508" s="1" t="s">
        <v>516</v>
      </c>
      <c r="D508" s="1" t="s">
        <v>393</v>
      </c>
      <c r="E508" s="1" t="s">
        <v>8</v>
      </c>
    </row>
    <row r="509" spans="1:5" ht="15">
      <c r="A509" s="1" t="str">
        <f>"03504700133"</f>
        <v>03504700133</v>
      </c>
      <c r="B509" s="1" t="s">
        <v>5</v>
      </c>
      <c r="C509" s="1" t="s">
        <v>517</v>
      </c>
      <c r="D509" s="1" t="s">
        <v>393</v>
      </c>
      <c r="E509" s="1" t="s">
        <v>8</v>
      </c>
    </row>
    <row r="510" spans="1:5" ht="15">
      <c r="A510" s="1" t="str">
        <f>"00711150136"</f>
        <v>00711150136</v>
      </c>
      <c r="B510" s="1" t="s">
        <v>5</v>
      </c>
      <c r="C510" s="1" t="s">
        <v>518</v>
      </c>
      <c r="D510" s="1" t="s">
        <v>393</v>
      </c>
      <c r="E510" s="1" t="s">
        <v>8</v>
      </c>
    </row>
    <row r="511" spans="1:5" ht="15">
      <c r="A511" s="1" t="str">
        <f>"00520110131"</f>
        <v>00520110131</v>
      </c>
      <c r="B511" s="1" t="s">
        <v>5</v>
      </c>
      <c r="C511" s="1" t="s">
        <v>519</v>
      </c>
      <c r="D511" s="1" t="s">
        <v>393</v>
      </c>
      <c r="E511" s="1" t="s">
        <v>8</v>
      </c>
    </row>
    <row r="512" spans="1:5" ht="15">
      <c r="A512" s="1" t="str">
        <f>"00429100134"</f>
        <v>00429100134</v>
      </c>
      <c r="B512" s="1" t="s">
        <v>5</v>
      </c>
      <c r="C512" s="1" t="s">
        <v>520</v>
      </c>
      <c r="D512" s="1" t="s">
        <v>393</v>
      </c>
      <c r="E512" s="1" t="s">
        <v>8</v>
      </c>
    </row>
    <row r="513" spans="1:5" ht="15">
      <c r="A513" s="1" t="str">
        <f>"84000950133"</f>
        <v>84000950133</v>
      </c>
      <c r="B513" s="1" t="s">
        <v>5</v>
      </c>
      <c r="C513" s="1" t="s">
        <v>521</v>
      </c>
      <c r="D513" s="1" t="s">
        <v>393</v>
      </c>
      <c r="E513" s="1" t="s">
        <v>8</v>
      </c>
    </row>
    <row r="514" spans="1:5" ht="15">
      <c r="A514" s="1" t="str">
        <f>"82002310132"</f>
        <v>82002310132</v>
      </c>
      <c r="B514" s="1" t="s">
        <v>5</v>
      </c>
      <c r="C514" s="1" t="s">
        <v>522</v>
      </c>
      <c r="D514" s="1" t="s">
        <v>393</v>
      </c>
      <c r="E514" s="1" t="s">
        <v>8</v>
      </c>
    </row>
    <row r="515" spans="1:5" ht="15">
      <c r="A515" s="1" t="str">
        <f>"00651150138"</f>
        <v>00651150138</v>
      </c>
      <c r="B515" s="1" t="s">
        <v>5</v>
      </c>
      <c r="C515" s="1" t="s">
        <v>523</v>
      </c>
      <c r="D515" s="1" t="s">
        <v>393</v>
      </c>
      <c r="E515" s="1" t="s">
        <v>8</v>
      </c>
    </row>
    <row r="516" spans="1:5" ht="15">
      <c r="A516" s="1" t="str">
        <f>"00598360139"</f>
        <v>00598360139</v>
      </c>
      <c r="B516" s="1" t="s">
        <v>5</v>
      </c>
      <c r="C516" s="1" t="s">
        <v>524</v>
      </c>
      <c r="D516" s="1" t="s">
        <v>393</v>
      </c>
      <c r="E516" s="1" t="s">
        <v>8</v>
      </c>
    </row>
    <row r="517" spans="1:5" ht="15">
      <c r="A517" s="1" t="str">
        <f>"00642650139"</f>
        <v>00642650139</v>
      </c>
      <c r="B517" s="1" t="s">
        <v>5</v>
      </c>
      <c r="C517" s="1" t="s">
        <v>525</v>
      </c>
      <c r="D517" s="1" t="s">
        <v>393</v>
      </c>
      <c r="E517" s="1" t="s">
        <v>8</v>
      </c>
    </row>
    <row r="518" spans="1:5" ht="15">
      <c r="A518" s="1" t="str">
        <f>"00688460138"</f>
        <v>00688460138</v>
      </c>
      <c r="B518" s="1" t="s">
        <v>5</v>
      </c>
      <c r="C518" s="1" t="s">
        <v>526</v>
      </c>
      <c r="D518" s="1" t="s">
        <v>393</v>
      </c>
      <c r="E518" s="1" t="s">
        <v>8</v>
      </c>
    </row>
    <row r="519" spans="1:5" ht="15">
      <c r="A519" s="1" t="str">
        <f>"00549440139"</f>
        <v>00549440139</v>
      </c>
      <c r="B519" s="1" t="s">
        <v>5</v>
      </c>
      <c r="C519" s="1" t="s">
        <v>527</v>
      </c>
      <c r="D519" s="1" t="s">
        <v>393</v>
      </c>
      <c r="E519" s="1" t="s">
        <v>8</v>
      </c>
    </row>
    <row r="520" spans="1:5" ht="15">
      <c r="A520" s="1" t="str">
        <f>"00602060139"</f>
        <v>00602060139</v>
      </c>
      <c r="B520" s="1" t="s">
        <v>5</v>
      </c>
      <c r="C520" s="1" t="s">
        <v>528</v>
      </c>
      <c r="D520" s="1" t="s">
        <v>393</v>
      </c>
      <c r="E520" s="1" t="s">
        <v>8</v>
      </c>
    </row>
    <row r="521" spans="1:5" ht="15">
      <c r="A521" s="1" t="str">
        <f>"00642670137"</f>
        <v>00642670137</v>
      </c>
      <c r="B521" s="1" t="s">
        <v>5</v>
      </c>
      <c r="C521" s="1" t="s">
        <v>529</v>
      </c>
      <c r="D521" s="1" t="s">
        <v>393</v>
      </c>
      <c r="E521" s="1" t="s">
        <v>8</v>
      </c>
    </row>
    <row r="522" spans="1:5" ht="15">
      <c r="A522" s="1" t="str">
        <f>"80003470194"</f>
        <v>80003470194</v>
      </c>
      <c r="B522" s="1" t="s">
        <v>5</v>
      </c>
      <c r="C522" s="1" t="s">
        <v>530</v>
      </c>
      <c r="D522" s="1" t="s">
        <v>531</v>
      </c>
      <c r="E522" s="1" t="s">
        <v>8</v>
      </c>
    </row>
    <row r="523" spans="1:5" ht="15">
      <c r="A523" s="1" t="str">
        <f>"00304920192"</f>
        <v>00304920192</v>
      </c>
      <c r="B523" s="1" t="s">
        <v>5</v>
      </c>
      <c r="C523" s="1" t="s">
        <v>532</v>
      </c>
      <c r="D523" s="1" t="s">
        <v>531</v>
      </c>
      <c r="E523" s="1" t="s">
        <v>8</v>
      </c>
    </row>
    <row r="524" spans="1:5" ht="15">
      <c r="A524" s="1" t="str">
        <f>"00304860190"</f>
        <v>00304860190</v>
      </c>
      <c r="B524" s="1" t="s">
        <v>5</v>
      </c>
      <c r="C524" s="1" t="s">
        <v>533</v>
      </c>
      <c r="D524" s="1" t="s">
        <v>531</v>
      </c>
      <c r="E524" s="1" t="s">
        <v>8</v>
      </c>
    </row>
    <row r="525" spans="1:5" ht="15">
      <c r="A525" s="1" t="str">
        <f>"00310040191"</f>
        <v>00310040191</v>
      </c>
      <c r="B525" s="1" t="s">
        <v>5</v>
      </c>
      <c r="C525" s="1" t="s">
        <v>534</v>
      </c>
      <c r="D525" s="1" t="s">
        <v>531</v>
      </c>
      <c r="E525" s="1" t="s">
        <v>8</v>
      </c>
    </row>
    <row r="526" spans="1:5" ht="15">
      <c r="A526" s="1" t="str">
        <f>"00116170192"</f>
        <v>00116170192</v>
      </c>
      <c r="B526" s="1" t="s">
        <v>5</v>
      </c>
      <c r="C526" s="1" t="s">
        <v>535</v>
      </c>
      <c r="D526" s="1" t="s">
        <v>531</v>
      </c>
      <c r="E526" s="1" t="s">
        <v>8</v>
      </c>
    </row>
    <row r="527" spans="1:5" ht="15">
      <c r="A527" s="1" t="str">
        <f>"00308090190"</f>
        <v>00308090190</v>
      </c>
      <c r="B527" s="1" t="s">
        <v>5</v>
      </c>
      <c r="C527" s="1" t="s">
        <v>536</v>
      </c>
      <c r="D527" s="1" t="s">
        <v>531</v>
      </c>
      <c r="E527" s="1" t="s">
        <v>8</v>
      </c>
    </row>
    <row r="528" spans="1:5" ht="15">
      <c r="A528" s="1" t="str">
        <f>"00305100190"</f>
        <v>00305100190</v>
      </c>
      <c r="B528" s="1" t="s">
        <v>5</v>
      </c>
      <c r="C528" s="1" t="s">
        <v>537</v>
      </c>
      <c r="D528" s="1" t="s">
        <v>531</v>
      </c>
      <c r="E528" s="1" t="s">
        <v>8</v>
      </c>
    </row>
    <row r="529" spans="1:5" ht="15">
      <c r="A529" s="1" t="str">
        <f>"81000570192"</f>
        <v>81000570192</v>
      </c>
      <c r="B529" s="1" t="s">
        <v>5</v>
      </c>
      <c r="C529" s="1" t="s">
        <v>538</v>
      </c>
      <c r="D529" s="1" t="s">
        <v>531</v>
      </c>
      <c r="E529" s="1" t="s">
        <v>8</v>
      </c>
    </row>
    <row r="530" spans="1:5" ht="15">
      <c r="A530" s="1" t="str">
        <f>"00307000190"</f>
        <v>00307000190</v>
      </c>
      <c r="B530" s="1" t="s">
        <v>5</v>
      </c>
      <c r="C530" s="1" t="s">
        <v>539</v>
      </c>
      <c r="D530" s="1" t="s">
        <v>531</v>
      </c>
      <c r="E530" s="1" t="s">
        <v>8</v>
      </c>
    </row>
    <row r="531" spans="1:5" ht="15">
      <c r="A531" s="1" t="str">
        <f>"00308170190"</f>
        <v>00308170190</v>
      </c>
      <c r="B531" s="1" t="s">
        <v>5</v>
      </c>
      <c r="C531" s="1" t="s">
        <v>540</v>
      </c>
      <c r="D531" s="1" t="s">
        <v>531</v>
      </c>
      <c r="E531" s="1" t="s">
        <v>8</v>
      </c>
    </row>
    <row r="532" spans="1:5" ht="15">
      <c r="A532" s="1" t="str">
        <f>"00330930199"</f>
        <v>00330930199</v>
      </c>
      <c r="B532" s="1" t="s">
        <v>5</v>
      </c>
      <c r="C532" s="1" t="s">
        <v>541</v>
      </c>
      <c r="D532" s="1" t="s">
        <v>531</v>
      </c>
      <c r="E532" s="1" t="s">
        <v>8</v>
      </c>
    </row>
    <row r="533" spans="1:5" ht="15">
      <c r="A533" s="1" t="str">
        <f>"00305680191"</f>
        <v>00305680191</v>
      </c>
      <c r="B533" s="1" t="s">
        <v>5</v>
      </c>
      <c r="C533" s="1" t="s">
        <v>542</v>
      </c>
      <c r="D533" s="1" t="s">
        <v>531</v>
      </c>
      <c r="E533" s="1" t="s">
        <v>8</v>
      </c>
    </row>
    <row r="534" spans="1:5" ht="15">
      <c r="A534" s="1" t="str">
        <f>"00312100191"</f>
        <v>00312100191</v>
      </c>
      <c r="B534" s="1" t="s">
        <v>5</v>
      </c>
      <c r="C534" s="1" t="s">
        <v>543</v>
      </c>
      <c r="D534" s="1" t="s">
        <v>531</v>
      </c>
      <c r="E534" s="1" t="s">
        <v>8</v>
      </c>
    </row>
    <row r="535" spans="1:5" ht="15">
      <c r="A535" s="1" t="str">
        <f>"00323260190"</f>
        <v>00323260190</v>
      </c>
      <c r="B535" s="1" t="s">
        <v>5</v>
      </c>
      <c r="C535" s="1" t="s">
        <v>544</v>
      </c>
      <c r="D535" s="1" t="s">
        <v>531</v>
      </c>
      <c r="E535" s="1" t="s">
        <v>8</v>
      </c>
    </row>
    <row r="536" spans="1:5" ht="15">
      <c r="A536" s="1" t="str">
        <f>"83001130190"</f>
        <v>83001130190</v>
      </c>
      <c r="B536" s="1" t="s">
        <v>5</v>
      </c>
      <c r="C536" s="1" t="s">
        <v>545</v>
      </c>
      <c r="D536" s="1" t="s">
        <v>531</v>
      </c>
      <c r="E536" s="1" t="s">
        <v>8</v>
      </c>
    </row>
    <row r="537" spans="1:5" ht="15">
      <c r="A537" s="1" t="str">
        <f>"00301440194"</f>
        <v>00301440194</v>
      </c>
      <c r="B537" s="1" t="s">
        <v>5</v>
      </c>
      <c r="C537" s="1" t="s">
        <v>546</v>
      </c>
      <c r="D537" s="1" t="s">
        <v>531</v>
      </c>
      <c r="E537" s="1" t="s">
        <v>8</v>
      </c>
    </row>
    <row r="538" spans="1:5" ht="15">
      <c r="A538" s="1" t="str">
        <f>"82001670197"</f>
        <v>82001670197</v>
      </c>
      <c r="B538" s="1" t="s">
        <v>5</v>
      </c>
      <c r="C538" s="1" t="s">
        <v>547</v>
      </c>
      <c r="D538" s="1" t="s">
        <v>531</v>
      </c>
      <c r="E538" s="1" t="s">
        <v>8</v>
      </c>
    </row>
    <row r="539" spans="1:5" ht="15">
      <c r="A539" s="1" t="str">
        <f>"00325800191"</f>
        <v>00325800191</v>
      </c>
      <c r="B539" s="1" t="s">
        <v>5</v>
      </c>
      <c r="C539" s="1" t="s">
        <v>548</v>
      </c>
      <c r="D539" s="1" t="s">
        <v>531</v>
      </c>
      <c r="E539" s="1" t="s">
        <v>8</v>
      </c>
    </row>
    <row r="540" spans="1:5" ht="15">
      <c r="A540" s="1" t="str">
        <f>"00332120195"</f>
        <v>00332120195</v>
      </c>
      <c r="B540" s="1" t="s">
        <v>5</v>
      </c>
      <c r="C540" s="1" t="s">
        <v>549</v>
      </c>
      <c r="D540" s="1" t="s">
        <v>531</v>
      </c>
      <c r="E540" s="1" t="s">
        <v>8</v>
      </c>
    </row>
    <row r="541" spans="1:5" ht="15">
      <c r="A541" s="1" t="str">
        <f>"00304940190"</f>
        <v>00304940190</v>
      </c>
      <c r="B541" s="1" t="s">
        <v>5</v>
      </c>
      <c r="C541" s="1" t="s">
        <v>550</v>
      </c>
      <c r="D541" s="1" t="s">
        <v>531</v>
      </c>
      <c r="E541" s="1" t="s">
        <v>8</v>
      </c>
    </row>
    <row r="542" spans="1:5" ht="15">
      <c r="A542" s="1" t="str">
        <f>"00314350190"</f>
        <v>00314350190</v>
      </c>
      <c r="B542" s="1" t="s">
        <v>5</v>
      </c>
      <c r="C542" s="1" t="s">
        <v>551</v>
      </c>
      <c r="D542" s="1" t="s">
        <v>531</v>
      </c>
      <c r="E542" s="1" t="s">
        <v>8</v>
      </c>
    </row>
    <row r="543" spans="1:5" ht="15">
      <c r="A543" s="1" t="str">
        <f>"00307010199"</f>
        <v>00307010199</v>
      </c>
      <c r="B543" s="1" t="s">
        <v>5</v>
      </c>
      <c r="C543" s="1" t="s">
        <v>552</v>
      </c>
      <c r="D543" s="1" t="s">
        <v>531</v>
      </c>
      <c r="E543" s="1" t="s">
        <v>8</v>
      </c>
    </row>
    <row r="544" spans="1:5" ht="15">
      <c r="A544" s="1" t="str">
        <f>"00327520193"</f>
        <v>00327520193</v>
      </c>
      <c r="B544" s="1" t="s">
        <v>5</v>
      </c>
      <c r="C544" s="1" t="s">
        <v>553</v>
      </c>
      <c r="D544" s="1" t="s">
        <v>531</v>
      </c>
      <c r="E544" s="1" t="s">
        <v>8</v>
      </c>
    </row>
    <row r="545" spans="1:5" ht="15">
      <c r="A545" s="1" t="str">
        <f>"83001230198"</f>
        <v>83001230198</v>
      </c>
      <c r="B545" s="1" t="s">
        <v>5</v>
      </c>
      <c r="C545" s="1" t="s">
        <v>554</v>
      </c>
      <c r="D545" s="1" t="s">
        <v>531</v>
      </c>
      <c r="E545" s="1" t="s">
        <v>8</v>
      </c>
    </row>
    <row r="546" spans="1:5" ht="15">
      <c r="A546" s="1" t="str">
        <f>"00299440198"</f>
        <v>00299440198</v>
      </c>
      <c r="B546" s="1" t="s">
        <v>5</v>
      </c>
      <c r="C546" s="1" t="s">
        <v>555</v>
      </c>
      <c r="D546" s="1" t="s">
        <v>531</v>
      </c>
      <c r="E546" s="1" t="s">
        <v>8</v>
      </c>
    </row>
    <row r="547" spans="1:5" ht="15">
      <c r="A547" s="1" t="str">
        <f>"00310070198"</f>
        <v>00310070198</v>
      </c>
      <c r="B547" s="1" t="s">
        <v>5</v>
      </c>
      <c r="C547" s="1" t="s">
        <v>556</v>
      </c>
      <c r="D547" s="1" t="s">
        <v>531</v>
      </c>
      <c r="E547" s="1" t="s">
        <v>8</v>
      </c>
    </row>
    <row r="548" spans="1:5" ht="15">
      <c r="A548" s="1" t="str">
        <f>"00304320195"</f>
        <v>00304320195</v>
      </c>
      <c r="B548" s="1" t="s">
        <v>5</v>
      </c>
      <c r="C548" s="1" t="s">
        <v>557</v>
      </c>
      <c r="D548" s="1" t="s">
        <v>531</v>
      </c>
      <c r="E548" s="1" t="s">
        <v>8</v>
      </c>
    </row>
    <row r="549" spans="1:5" ht="15">
      <c r="A549" s="1" t="str">
        <f>"00174760199"</f>
        <v>00174760199</v>
      </c>
      <c r="B549" s="1" t="s">
        <v>5</v>
      </c>
      <c r="C549" s="1" t="s">
        <v>558</v>
      </c>
      <c r="D549" s="1" t="s">
        <v>531</v>
      </c>
      <c r="E549" s="1" t="s">
        <v>8</v>
      </c>
    </row>
    <row r="550" spans="1:5" ht="15">
      <c r="A550" s="1" t="str">
        <f>"00312110190"</f>
        <v>00312110190</v>
      </c>
      <c r="B550" s="1" t="s">
        <v>5</v>
      </c>
      <c r="C550" s="1" t="s">
        <v>559</v>
      </c>
      <c r="D550" s="1" t="s">
        <v>531</v>
      </c>
      <c r="E550" s="1" t="s">
        <v>8</v>
      </c>
    </row>
    <row r="551" spans="1:5" ht="15">
      <c r="A551" s="1" t="str">
        <f>"00304660194"</f>
        <v>00304660194</v>
      </c>
      <c r="B551" s="1" t="s">
        <v>5</v>
      </c>
      <c r="C551" s="1" t="s">
        <v>560</v>
      </c>
      <c r="D551" s="1" t="s">
        <v>531</v>
      </c>
      <c r="E551" s="1" t="s">
        <v>8</v>
      </c>
    </row>
    <row r="552" spans="1:5" ht="15">
      <c r="A552" s="1" t="str">
        <f>"00316550193"</f>
        <v>00316550193</v>
      </c>
      <c r="B552" s="1" t="s">
        <v>5</v>
      </c>
      <c r="C552" s="1" t="s">
        <v>561</v>
      </c>
      <c r="D552" s="1" t="s">
        <v>531</v>
      </c>
      <c r="E552" s="1" t="s">
        <v>8</v>
      </c>
    </row>
    <row r="553" spans="1:5" ht="15">
      <c r="A553" s="1" t="str">
        <f>"00323930198"</f>
        <v>00323930198</v>
      </c>
      <c r="B553" s="1" t="s">
        <v>5</v>
      </c>
      <c r="C553" s="1" t="s">
        <v>562</v>
      </c>
      <c r="D553" s="1" t="s">
        <v>531</v>
      </c>
      <c r="E553" s="1" t="s">
        <v>8</v>
      </c>
    </row>
    <row r="554" spans="1:5" ht="15">
      <c r="A554" s="1" t="str">
        <f>"82007130196"</f>
        <v>82007130196</v>
      </c>
      <c r="B554" s="1" t="s">
        <v>5</v>
      </c>
      <c r="C554" s="1" t="s">
        <v>563</v>
      </c>
      <c r="D554" s="1" t="s">
        <v>531</v>
      </c>
      <c r="E554" s="1" t="s">
        <v>8</v>
      </c>
    </row>
    <row r="555" spans="1:5" ht="15">
      <c r="A555" s="1" t="str">
        <f>"91002240199"</f>
        <v>91002240199</v>
      </c>
      <c r="B555" s="1" t="s">
        <v>5</v>
      </c>
      <c r="C555" s="1" t="s">
        <v>564</v>
      </c>
      <c r="D555" s="1" t="s">
        <v>531</v>
      </c>
      <c r="E555" s="1" t="s">
        <v>8</v>
      </c>
    </row>
    <row r="556" spans="1:5" ht="15">
      <c r="A556" s="1" t="str">
        <f>"00297960197"</f>
        <v>00297960197</v>
      </c>
      <c r="B556" s="1" t="s">
        <v>5</v>
      </c>
      <c r="C556" s="1" t="s">
        <v>565</v>
      </c>
      <c r="D556" s="1" t="s">
        <v>531</v>
      </c>
      <c r="E556" s="1" t="s">
        <v>8</v>
      </c>
    </row>
    <row r="557" spans="1:5" ht="15">
      <c r="A557" s="1" t="str">
        <f>"82001930195"</f>
        <v>82001930195</v>
      </c>
      <c r="B557" s="1" t="s">
        <v>5</v>
      </c>
      <c r="C557" s="1" t="s">
        <v>566</v>
      </c>
      <c r="D557" s="1" t="s">
        <v>531</v>
      </c>
      <c r="E557" s="1" t="s">
        <v>8</v>
      </c>
    </row>
    <row r="558" spans="1:5" ht="15">
      <c r="A558" s="1" t="str">
        <f>"80003550193"</f>
        <v>80003550193</v>
      </c>
      <c r="B558" s="1" t="s">
        <v>5</v>
      </c>
      <c r="C558" s="1" t="s">
        <v>567</v>
      </c>
      <c r="D558" s="1" t="s">
        <v>531</v>
      </c>
      <c r="E558" s="1" t="s">
        <v>8</v>
      </c>
    </row>
    <row r="559" spans="1:5" ht="15">
      <c r="A559" s="1" t="str">
        <f>"00310050190"</f>
        <v>00310050190</v>
      </c>
      <c r="B559" s="1" t="s">
        <v>5</v>
      </c>
      <c r="C559" s="1" t="s">
        <v>568</v>
      </c>
      <c r="D559" s="1" t="s">
        <v>531</v>
      </c>
      <c r="E559" s="1" t="s">
        <v>8</v>
      </c>
    </row>
    <row r="560" spans="1:5" ht="15">
      <c r="A560" s="1" t="str">
        <f>"00304350192"</f>
        <v>00304350192</v>
      </c>
      <c r="B560" s="1" t="s">
        <v>5</v>
      </c>
      <c r="C560" s="1" t="s">
        <v>569</v>
      </c>
      <c r="D560" s="1" t="s">
        <v>531</v>
      </c>
      <c r="E560" s="1" t="s">
        <v>8</v>
      </c>
    </row>
    <row r="561" spans="1:5" ht="15">
      <c r="A561" s="1" t="str">
        <f>"00330920190"</f>
        <v>00330920190</v>
      </c>
      <c r="B561" s="1" t="s">
        <v>5</v>
      </c>
      <c r="C561" s="1" t="s">
        <v>570</v>
      </c>
      <c r="D561" s="1" t="s">
        <v>531</v>
      </c>
      <c r="E561" s="1" t="s">
        <v>8</v>
      </c>
    </row>
    <row r="562" spans="1:5" ht="15">
      <c r="A562" s="1" t="str">
        <f>"00304300197"</f>
        <v>00304300197</v>
      </c>
      <c r="B562" s="1" t="s">
        <v>5</v>
      </c>
      <c r="C562" s="1" t="s">
        <v>571</v>
      </c>
      <c r="D562" s="1" t="s">
        <v>531</v>
      </c>
      <c r="E562" s="1" t="s">
        <v>8</v>
      </c>
    </row>
    <row r="563" spans="1:5" ht="15">
      <c r="A563" s="1" t="str">
        <f>"83001890199"</f>
        <v>83001890199</v>
      </c>
      <c r="B563" s="1" t="s">
        <v>5</v>
      </c>
      <c r="C563" s="1" t="s">
        <v>572</v>
      </c>
      <c r="D563" s="1" t="s">
        <v>531</v>
      </c>
      <c r="E563" s="1" t="s">
        <v>8</v>
      </c>
    </row>
    <row r="564" spans="1:5" ht="15">
      <c r="A564" s="1" t="str">
        <f>"00325740199"</f>
        <v>00325740199</v>
      </c>
      <c r="B564" s="1" t="s">
        <v>5</v>
      </c>
      <c r="C564" s="1" t="s">
        <v>573</v>
      </c>
      <c r="D564" s="1" t="s">
        <v>531</v>
      </c>
      <c r="E564" s="1" t="s">
        <v>8</v>
      </c>
    </row>
    <row r="565" spans="1:5" ht="15">
      <c r="A565" s="1" t="str">
        <f>"00304890197"</f>
        <v>00304890197</v>
      </c>
      <c r="B565" s="1" t="s">
        <v>5</v>
      </c>
      <c r="C565" s="1" t="s">
        <v>574</v>
      </c>
      <c r="D565" s="1" t="s">
        <v>531</v>
      </c>
      <c r="E565" s="1" t="s">
        <v>8</v>
      </c>
    </row>
    <row r="566" spans="1:5" ht="15">
      <c r="A566" s="1" t="str">
        <f>"00310060199"</f>
        <v>00310060199</v>
      </c>
      <c r="B566" s="1" t="s">
        <v>5</v>
      </c>
      <c r="C566" s="1" t="s">
        <v>575</v>
      </c>
      <c r="D566" s="1" t="s">
        <v>531</v>
      </c>
      <c r="E566" s="1" t="s">
        <v>8</v>
      </c>
    </row>
    <row r="567" spans="1:5" ht="15">
      <c r="A567" s="1" t="str">
        <f>"80003730191"</f>
        <v>80003730191</v>
      </c>
      <c r="B567" s="1" t="s">
        <v>5</v>
      </c>
      <c r="C567" s="1" t="s">
        <v>576</v>
      </c>
      <c r="D567" s="1" t="s">
        <v>531</v>
      </c>
      <c r="E567" s="1" t="s">
        <v>8</v>
      </c>
    </row>
    <row r="568" spans="1:5" ht="15">
      <c r="A568" s="1" t="str">
        <f>"00302910195"</f>
        <v>00302910195</v>
      </c>
      <c r="B568" s="1" t="s">
        <v>5</v>
      </c>
      <c r="C568" s="1" t="s">
        <v>577</v>
      </c>
      <c r="D568" s="1" t="s">
        <v>531</v>
      </c>
      <c r="E568" s="1" t="s">
        <v>8</v>
      </c>
    </row>
    <row r="569" spans="1:5" ht="15">
      <c r="A569" s="1" t="str">
        <f>"00302630199"</f>
        <v>00302630199</v>
      </c>
      <c r="B569" s="1" t="s">
        <v>5</v>
      </c>
      <c r="C569" s="1" t="s">
        <v>578</v>
      </c>
      <c r="D569" s="1" t="s">
        <v>531</v>
      </c>
      <c r="E569" s="1" t="s">
        <v>8</v>
      </c>
    </row>
    <row r="570" spans="1:5" ht="15">
      <c r="A570" s="1" t="str">
        <f>"00298700196"</f>
        <v>00298700196</v>
      </c>
      <c r="B570" s="1" t="s">
        <v>5</v>
      </c>
      <c r="C570" s="1" t="s">
        <v>579</v>
      </c>
      <c r="D570" s="1" t="s">
        <v>531</v>
      </c>
      <c r="E570" s="1" t="s">
        <v>8</v>
      </c>
    </row>
    <row r="571" spans="1:5" ht="15">
      <c r="A571" s="1" t="str">
        <f>"00309210193"</f>
        <v>00309210193</v>
      </c>
      <c r="B571" s="1" t="s">
        <v>5</v>
      </c>
      <c r="C571" s="1" t="s">
        <v>580</v>
      </c>
      <c r="D571" s="1" t="s">
        <v>531</v>
      </c>
      <c r="E571" s="1" t="s">
        <v>8</v>
      </c>
    </row>
    <row r="572" spans="1:5" ht="15">
      <c r="A572" s="1" t="str">
        <f>"00323090191"</f>
        <v>00323090191</v>
      </c>
      <c r="B572" s="1" t="s">
        <v>5</v>
      </c>
      <c r="C572" s="1" t="s">
        <v>581</v>
      </c>
      <c r="D572" s="1" t="s">
        <v>531</v>
      </c>
      <c r="E572" s="1" t="s">
        <v>8</v>
      </c>
    </row>
    <row r="573" spans="1:5" ht="15">
      <c r="A573" s="1" t="str">
        <f>"00302860192"</f>
        <v>00302860192</v>
      </c>
      <c r="B573" s="1" t="s">
        <v>5</v>
      </c>
      <c r="C573" s="1" t="s">
        <v>582</v>
      </c>
      <c r="D573" s="1" t="s">
        <v>531</v>
      </c>
      <c r="E573" s="1" t="s">
        <v>8</v>
      </c>
    </row>
    <row r="574" spans="1:5" ht="15">
      <c r="A574" s="1" t="str">
        <f>"00307050195"</f>
        <v>00307050195</v>
      </c>
      <c r="B574" s="1" t="s">
        <v>5</v>
      </c>
      <c r="C574" s="1" t="s">
        <v>583</v>
      </c>
      <c r="D574" s="1" t="s">
        <v>531</v>
      </c>
      <c r="E574" s="1" t="s">
        <v>8</v>
      </c>
    </row>
    <row r="575" spans="1:5" ht="15">
      <c r="A575" s="1" t="str">
        <f>"81000870196"</f>
        <v>81000870196</v>
      </c>
      <c r="B575" s="1" t="s">
        <v>5</v>
      </c>
      <c r="C575" s="1" t="s">
        <v>584</v>
      </c>
      <c r="D575" s="1" t="s">
        <v>531</v>
      </c>
      <c r="E575" s="1" t="s">
        <v>8</v>
      </c>
    </row>
    <row r="576" spans="1:5" ht="15">
      <c r="A576" s="1" t="str">
        <f>"00122220197"</f>
        <v>00122220197</v>
      </c>
      <c r="B576" s="1" t="s">
        <v>5</v>
      </c>
      <c r="C576" s="1" t="s">
        <v>585</v>
      </c>
      <c r="D576" s="1" t="s">
        <v>531</v>
      </c>
      <c r="E576" s="1" t="s">
        <v>8</v>
      </c>
    </row>
    <row r="577" spans="1:5" ht="15">
      <c r="A577" s="1" t="str">
        <f>"00304960198"</f>
        <v>00304960198</v>
      </c>
      <c r="B577" s="1" t="s">
        <v>5</v>
      </c>
      <c r="C577" s="1" t="s">
        <v>586</v>
      </c>
      <c r="D577" s="1" t="s">
        <v>531</v>
      </c>
      <c r="E577" s="1" t="s">
        <v>8</v>
      </c>
    </row>
    <row r="578" spans="1:5" ht="15">
      <c r="A578" s="1" t="str">
        <f>"00304220197"</f>
        <v>00304220197</v>
      </c>
      <c r="B578" s="1" t="s">
        <v>5</v>
      </c>
      <c r="C578" s="1" t="s">
        <v>587</v>
      </c>
      <c r="D578" s="1" t="s">
        <v>531</v>
      </c>
      <c r="E578" s="1" t="s">
        <v>8</v>
      </c>
    </row>
    <row r="579" spans="1:5" ht="15">
      <c r="A579" s="1" t="str">
        <f>"00326780194"</f>
        <v>00326780194</v>
      </c>
      <c r="B579" s="1" t="s">
        <v>5</v>
      </c>
      <c r="C579" s="1" t="s">
        <v>588</v>
      </c>
      <c r="D579" s="1" t="s">
        <v>531</v>
      </c>
      <c r="E579" s="1" t="s">
        <v>8</v>
      </c>
    </row>
    <row r="580" spans="1:5" ht="15">
      <c r="A580" s="1" t="str">
        <f>"00299140194"</f>
        <v>00299140194</v>
      </c>
      <c r="B580" s="1" t="s">
        <v>5</v>
      </c>
      <c r="C580" s="1" t="s">
        <v>589</v>
      </c>
      <c r="D580" s="1" t="s">
        <v>531</v>
      </c>
      <c r="E580" s="1" t="s">
        <v>8</v>
      </c>
    </row>
    <row r="581" spans="1:5" ht="15">
      <c r="A581" s="1" t="str">
        <f>"00269750196"</f>
        <v>00269750196</v>
      </c>
      <c r="B581" s="1" t="s">
        <v>5</v>
      </c>
      <c r="C581" s="1" t="s">
        <v>590</v>
      </c>
      <c r="D581" s="1" t="s">
        <v>531</v>
      </c>
      <c r="E581" s="1" t="s">
        <v>8</v>
      </c>
    </row>
    <row r="582" spans="1:5" ht="15">
      <c r="A582" s="1" t="str">
        <f>"00322970195"</f>
        <v>00322970195</v>
      </c>
      <c r="B582" s="1" t="s">
        <v>5</v>
      </c>
      <c r="C582" s="1" t="s">
        <v>591</v>
      </c>
      <c r="D582" s="1" t="s">
        <v>531</v>
      </c>
      <c r="E582" s="1" t="s">
        <v>8</v>
      </c>
    </row>
    <row r="583" spans="1:5" ht="15">
      <c r="A583" s="1" t="str">
        <f>"00314360199"</f>
        <v>00314360199</v>
      </c>
      <c r="B583" s="1" t="s">
        <v>5</v>
      </c>
      <c r="C583" s="1" t="s">
        <v>592</v>
      </c>
      <c r="D583" s="1" t="s">
        <v>531</v>
      </c>
      <c r="E583" s="1" t="s">
        <v>8</v>
      </c>
    </row>
    <row r="584" spans="1:5" ht="15">
      <c r="A584" s="1" t="str">
        <f>"00305120198"</f>
        <v>00305120198</v>
      </c>
      <c r="B584" s="1" t="s">
        <v>5</v>
      </c>
      <c r="C584" s="1" t="s">
        <v>593</v>
      </c>
      <c r="D584" s="1" t="s">
        <v>531</v>
      </c>
      <c r="E584" s="1" t="s">
        <v>8</v>
      </c>
    </row>
    <row r="585" spans="1:5" ht="15">
      <c r="A585" s="1" t="str">
        <f>"00135350197"</f>
        <v>00135350197</v>
      </c>
      <c r="B585" s="1" t="s">
        <v>5</v>
      </c>
      <c r="C585" s="1" t="s">
        <v>594</v>
      </c>
      <c r="D585" s="1" t="s">
        <v>531</v>
      </c>
      <c r="E585" s="1" t="s">
        <v>8</v>
      </c>
    </row>
    <row r="586" spans="1:5" ht="15">
      <c r="A586" s="1" t="str">
        <f>"00323920199"</f>
        <v>00323920199</v>
      </c>
      <c r="B586" s="1" t="s">
        <v>5</v>
      </c>
      <c r="C586" s="1" t="s">
        <v>595</v>
      </c>
      <c r="D586" s="1" t="s">
        <v>531</v>
      </c>
      <c r="E586" s="1" t="s">
        <v>8</v>
      </c>
    </row>
    <row r="587" spans="1:5" ht="15">
      <c r="A587" s="1" t="str">
        <f>"00304900194"</f>
        <v>00304900194</v>
      </c>
      <c r="B587" s="1" t="s">
        <v>5</v>
      </c>
      <c r="C587" s="1" t="s">
        <v>596</v>
      </c>
      <c r="D587" s="1" t="s">
        <v>531</v>
      </c>
      <c r="E587" s="1" t="s">
        <v>8</v>
      </c>
    </row>
    <row r="588" spans="1:5" ht="15">
      <c r="A588" s="1" t="str">
        <f>"00324120195"</f>
        <v>00324120195</v>
      </c>
      <c r="B588" s="1" t="s">
        <v>5</v>
      </c>
      <c r="C588" s="1" t="s">
        <v>597</v>
      </c>
      <c r="D588" s="1" t="s">
        <v>531</v>
      </c>
      <c r="E588" s="1" t="s">
        <v>8</v>
      </c>
    </row>
    <row r="589" spans="1:5" ht="15">
      <c r="A589" s="1" t="str">
        <f>"01695750198"</f>
        <v>01695750198</v>
      </c>
      <c r="B589" s="1" t="s">
        <v>5</v>
      </c>
      <c r="C589" s="1" t="s">
        <v>598</v>
      </c>
      <c r="D589" s="1" t="s">
        <v>531</v>
      </c>
      <c r="E589" s="1" t="s">
        <v>8</v>
      </c>
    </row>
    <row r="590" spans="1:5" ht="15">
      <c r="A590" s="1" t="str">
        <f>"00314650193"</f>
        <v>00314650193</v>
      </c>
      <c r="B590" s="1" t="s">
        <v>5</v>
      </c>
      <c r="C590" s="1" t="s">
        <v>599</v>
      </c>
      <c r="D590" s="1" t="s">
        <v>531</v>
      </c>
      <c r="E590" s="1" t="s">
        <v>8</v>
      </c>
    </row>
    <row r="591" spans="1:5" ht="15">
      <c r="A591" s="1" t="str">
        <f>"00305000192"</f>
        <v>00305000192</v>
      </c>
      <c r="B591" s="1" t="s">
        <v>5</v>
      </c>
      <c r="C591" s="1" t="s">
        <v>600</v>
      </c>
      <c r="D591" s="1" t="s">
        <v>531</v>
      </c>
      <c r="E591" s="1" t="s">
        <v>8</v>
      </c>
    </row>
    <row r="592" spans="1:5" ht="15">
      <c r="A592" s="1" t="str">
        <f>"80003290196"</f>
        <v>80003290196</v>
      </c>
      <c r="B592" s="1" t="s">
        <v>5</v>
      </c>
      <c r="C592" s="1" t="s">
        <v>601</v>
      </c>
      <c r="D592" s="1" t="s">
        <v>531</v>
      </c>
      <c r="E592" s="1" t="s">
        <v>8</v>
      </c>
    </row>
    <row r="593" spans="1:5" ht="15">
      <c r="A593" s="1" t="str">
        <f>"00307040196"</f>
        <v>00307040196</v>
      </c>
      <c r="B593" s="1" t="s">
        <v>5</v>
      </c>
      <c r="C593" s="1" t="s">
        <v>602</v>
      </c>
      <c r="D593" s="1" t="s">
        <v>531</v>
      </c>
      <c r="E593" s="1" t="s">
        <v>8</v>
      </c>
    </row>
    <row r="594" spans="1:5" ht="15">
      <c r="A594" s="1" t="str">
        <f>"80003610195"</f>
        <v>80003610195</v>
      </c>
      <c r="B594" s="1" t="s">
        <v>5</v>
      </c>
      <c r="C594" s="1" t="s">
        <v>603</v>
      </c>
      <c r="D594" s="1" t="s">
        <v>531</v>
      </c>
      <c r="E594" s="1" t="s">
        <v>8</v>
      </c>
    </row>
    <row r="595" spans="1:5" ht="15">
      <c r="A595" s="1" t="str">
        <f>"00330950197"</f>
        <v>00330950197</v>
      </c>
      <c r="B595" s="1" t="s">
        <v>5</v>
      </c>
      <c r="C595" s="1" t="s">
        <v>604</v>
      </c>
      <c r="D595" s="1" t="s">
        <v>531</v>
      </c>
      <c r="E595" s="1" t="s">
        <v>8</v>
      </c>
    </row>
    <row r="596" spans="1:5" ht="15">
      <c r="A596" s="1" t="str">
        <f>"00305020190"</f>
        <v>00305020190</v>
      </c>
      <c r="B596" s="1" t="s">
        <v>5</v>
      </c>
      <c r="C596" s="1" t="s">
        <v>605</v>
      </c>
      <c r="D596" s="1" t="s">
        <v>531</v>
      </c>
      <c r="E596" s="1" t="s">
        <v>8</v>
      </c>
    </row>
    <row r="597" spans="1:5" ht="15">
      <c r="A597" s="1" t="str">
        <f>"00301430195"</f>
        <v>00301430195</v>
      </c>
      <c r="B597" s="1" t="s">
        <v>5</v>
      </c>
      <c r="C597" s="1" t="s">
        <v>606</v>
      </c>
      <c r="D597" s="1" t="s">
        <v>531</v>
      </c>
      <c r="E597" s="1" t="s">
        <v>8</v>
      </c>
    </row>
    <row r="598" spans="1:5" ht="15">
      <c r="A598" s="1" t="str">
        <f>"00304970197"</f>
        <v>00304970197</v>
      </c>
      <c r="B598" s="1" t="s">
        <v>5</v>
      </c>
      <c r="C598" s="1" t="s">
        <v>607</v>
      </c>
      <c r="D598" s="1" t="s">
        <v>531</v>
      </c>
      <c r="E598" s="1" t="s">
        <v>8</v>
      </c>
    </row>
    <row r="599" spans="1:5" ht="15">
      <c r="A599" s="1" t="str">
        <f>"00301970190"</f>
        <v>00301970190</v>
      </c>
      <c r="B599" s="1" t="s">
        <v>5</v>
      </c>
      <c r="C599" s="1" t="s">
        <v>608</v>
      </c>
      <c r="D599" s="1" t="s">
        <v>531</v>
      </c>
      <c r="E599" s="1" t="s">
        <v>8</v>
      </c>
    </row>
    <row r="600" spans="1:5" ht="15">
      <c r="A600" s="1" t="str">
        <f>"00301980199"</f>
        <v>00301980199</v>
      </c>
      <c r="B600" s="1" t="s">
        <v>5</v>
      </c>
      <c r="C600" s="1" t="s">
        <v>609</v>
      </c>
      <c r="D600" s="1" t="s">
        <v>531</v>
      </c>
      <c r="E600" s="1" t="s">
        <v>8</v>
      </c>
    </row>
    <row r="601" spans="1:5" ht="15">
      <c r="A601" s="1" t="str">
        <f>"00334230190"</f>
        <v>00334230190</v>
      </c>
      <c r="B601" s="1" t="s">
        <v>5</v>
      </c>
      <c r="C601" s="1" t="s">
        <v>610</v>
      </c>
      <c r="D601" s="1" t="s">
        <v>531</v>
      </c>
      <c r="E601" s="1" t="s">
        <v>8</v>
      </c>
    </row>
    <row r="602" spans="1:5" ht="15">
      <c r="A602" s="1" t="str">
        <f>"00125130195"</f>
        <v>00125130195</v>
      </c>
      <c r="B602" s="1" t="s">
        <v>5</v>
      </c>
      <c r="C602" s="1" t="s">
        <v>611</v>
      </c>
      <c r="D602" s="1" t="s">
        <v>531</v>
      </c>
      <c r="E602" s="1" t="s">
        <v>8</v>
      </c>
    </row>
    <row r="603" spans="1:5" ht="15">
      <c r="A603" s="1" t="str">
        <f>"00316540194"</f>
        <v>00316540194</v>
      </c>
      <c r="B603" s="1" t="s">
        <v>5</v>
      </c>
      <c r="C603" s="1" t="s">
        <v>612</v>
      </c>
      <c r="D603" s="1" t="s">
        <v>531</v>
      </c>
      <c r="E603" s="1" t="s">
        <v>8</v>
      </c>
    </row>
    <row r="604" spans="1:5" ht="15">
      <c r="A604" s="1" t="str">
        <f>"00325790194"</f>
        <v>00325790194</v>
      </c>
      <c r="B604" s="1" t="s">
        <v>5</v>
      </c>
      <c r="C604" s="1" t="s">
        <v>613</v>
      </c>
      <c r="D604" s="1" t="s">
        <v>531</v>
      </c>
      <c r="E604" s="1" t="s">
        <v>8</v>
      </c>
    </row>
    <row r="605" spans="1:5" ht="15">
      <c r="A605" s="1" t="str">
        <f>"00323960195"</f>
        <v>00323960195</v>
      </c>
      <c r="B605" s="1" t="s">
        <v>5</v>
      </c>
      <c r="C605" s="1" t="s">
        <v>614</v>
      </c>
      <c r="D605" s="1" t="s">
        <v>531</v>
      </c>
      <c r="E605" s="1" t="s">
        <v>8</v>
      </c>
    </row>
    <row r="606" spans="1:5" ht="15">
      <c r="A606" s="1" t="str">
        <f>"00298350190"</f>
        <v>00298350190</v>
      </c>
      <c r="B606" s="1" t="s">
        <v>5</v>
      </c>
      <c r="C606" s="1" t="s">
        <v>615</v>
      </c>
      <c r="D606" s="1" t="s">
        <v>531</v>
      </c>
      <c r="E606" s="1" t="s">
        <v>8</v>
      </c>
    </row>
    <row r="607" spans="1:5" ht="15">
      <c r="A607" s="1" t="str">
        <f>"00303600191"</f>
        <v>00303600191</v>
      </c>
      <c r="B607" s="1" t="s">
        <v>5</v>
      </c>
      <c r="C607" s="1" t="s">
        <v>616</v>
      </c>
      <c r="D607" s="1" t="s">
        <v>531</v>
      </c>
      <c r="E607" s="1" t="s">
        <v>8</v>
      </c>
    </row>
    <row r="608" spans="1:5" ht="15">
      <c r="A608" s="1" t="str">
        <f>"00304470198"</f>
        <v>00304470198</v>
      </c>
      <c r="B608" s="1" t="s">
        <v>5</v>
      </c>
      <c r="C608" s="1" t="s">
        <v>617</v>
      </c>
      <c r="D608" s="1" t="s">
        <v>531</v>
      </c>
      <c r="E608" s="1" t="s">
        <v>8</v>
      </c>
    </row>
    <row r="609" spans="1:5" ht="15">
      <c r="A609" s="1" t="str">
        <f>"00305440190"</f>
        <v>00305440190</v>
      </c>
      <c r="B609" s="1" t="s">
        <v>5</v>
      </c>
      <c r="C609" s="1" t="s">
        <v>618</v>
      </c>
      <c r="D609" s="1" t="s">
        <v>531</v>
      </c>
      <c r="E609" s="1" t="s">
        <v>8</v>
      </c>
    </row>
    <row r="610" spans="1:5" ht="15">
      <c r="A610" s="1" t="str">
        <f>"00327580197"</f>
        <v>00327580197</v>
      </c>
      <c r="B610" s="1" t="s">
        <v>5</v>
      </c>
      <c r="C610" s="1" t="s">
        <v>619</v>
      </c>
      <c r="D610" s="1" t="s">
        <v>531</v>
      </c>
      <c r="E610" s="1" t="s">
        <v>8</v>
      </c>
    </row>
    <row r="611" spans="1:5" ht="15">
      <c r="A611" s="1" t="str">
        <f>"00302890199"</f>
        <v>00302890199</v>
      </c>
      <c r="B611" s="1" t="s">
        <v>5</v>
      </c>
      <c r="C611" s="1" t="s">
        <v>620</v>
      </c>
      <c r="D611" s="1" t="s">
        <v>531</v>
      </c>
      <c r="E611" s="1" t="s">
        <v>8</v>
      </c>
    </row>
    <row r="612" spans="1:5" ht="15">
      <c r="A612" s="1" t="str">
        <f>"00172790198"</f>
        <v>00172790198</v>
      </c>
      <c r="B612" s="1" t="s">
        <v>5</v>
      </c>
      <c r="C612" s="1" t="s">
        <v>621</v>
      </c>
      <c r="D612" s="1" t="s">
        <v>531</v>
      </c>
      <c r="E612" s="1" t="s">
        <v>8</v>
      </c>
    </row>
    <row r="613" spans="1:5" ht="15">
      <c r="A613" s="1" t="str">
        <f>"80002190199"</f>
        <v>80002190199</v>
      </c>
      <c r="B613" s="1" t="s">
        <v>5</v>
      </c>
      <c r="C613" s="1" t="s">
        <v>622</v>
      </c>
      <c r="D613" s="1" t="s">
        <v>531</v>
      </c>
      <c r="E613" s="1" t="s">
        <v>8</v>
      </c>
    </row>
    <row r="614" spans="1:5" ht="15">
      <c r="A614" s="1" t="str">
        <f>"00304460199"</f>
        <v>00304460199</v>
      </c>
      <c r="B614" s="1" t="s">
        <v>5</v>
      </c>
      <c r="C614" s="1" t="s">
        <v>623</v>
      </c>
      <c r="D614" s="1" t="s">
        <v>531</v>
      </c>
      <c r="E614" s="1" t="s">
        <v>8</v>
      </c>
    </row>
    <row r="615" spans="1:5" ht="15">
      <c r="A615" s="1" t="str">
        <f>"00177340197"</f>
        <v>00177340197</v>
      </c>
      <c r="B615" s="1" t="s">
        <v>5</v>
      </c>
      <c r="C615" s="1" t="s">
        <v>624</v>
      </c>
      <c r="D615" s="1" t="s">
        <v>531</v>
      </c>
      <c r="E615" s="1" t="s">
        <v>8</v>
      </c>
    </row>
    <row r="616" spans="1:5" ht="15">
      <c r="A616" s="1" t="str">
        <f>"00318000197"</f>
        <v>00318000197</v>
      </c>
      <c r="B616" s="1" t="s">
        <v>5</v>
      </c>
      <c r="C616" s="1" t="s">
        <v>625</v>
      </c>
      <c r="D616" s="1" t="s">
        <v>531</v>
      </c>
      <c r="E616" s="1" t="s">
        <v>8</v>
      </c>
    </row>
    <row r="617" spans="1:5" ht="15">
      <c r="A617" s="1" t="str">
        <f>"80003390194"</f>
        <v>80003390194</v>
      </c>
      <c r="B617" s="1" t="s">
        <v>5</v>
      </c>
      <c r="C617" s="1" t="s">
        <v>626</v>
      </c>
      <c r="D617" s="1" t="s">
        <v>531</v>
      </c>
      <c r="E617" s="1" t="s">
        <v>8</v>
      </c>
    </row>
    <row r="618" spans="1:5" ht="15">
      <c r="A618" s="1" t="str">
        <f>"00327510194"</f>
        <v>00327510194</v>
      </c>
      <c r="B618" s="1" t="s">
        <v>5</v>
      </c>
      <c r="C618" s="1" t="s">
        <v>627</v>
      </c>
      <c r="D618" s="1" t="s">
        <v>531</v>
      </c>
      <c r="E618" s="1" t="s">
        <v>8</v>
      </c>
    </row>
    <row r="619" spans="1:5" ht="15">
      <c r="A619" s="1" t="str">
        <f>"82003090196"</f>
        <v>82003090196</v>
      </c>
      <c r="B619" s="1" t="s">
        <v>5</v>
      </c>
      <c r="C619" s="1" t="s">
        <v>628</v>
      </c>
      <c r="D619" s="1" t="s">
        <v>531</v>
      </c>
      <c r="E619" s="1" t="s">
        <v>8</v>
      </c>
    </row>
    <row r="620" spans="1:5" ht="15">
      <c r="A620" s="1" t="str">
        <f>"00304830193"</f>
        <v>00304830193</v>
      </c>
      <c r="B620" s="1" t="s">
        <v>5</v>
      </c>
      <c r="C620" s="1" t="s">
        <v>629</v>
      </c>
      <c r="D620" s="1" t="s">
        <v>531</v>
      </c>
      <c r="E620" s="1" t="s">
        <v>8</v>
      </c>
    </row>
    <row r="621" spans="1:5" ht="15">
      <c r="A621" s="1" t="str">
        <f>"00299150193"</f>
        <v>00299150193</v>
      </c>
      <c r="B621" s="1" t="s">
        <v>5</v>
      </c>
      <c r="C621" s="1" t="s">
        <v>630</v>
      </c>
      <c r="D621" s="1" t="s">
        <v>531</v>
      </c>
      <c r="E621" s="1" t="s">
        <v>8</v>
      </c>
    </row>
    <row r="622" spans="1:5" ht="15">
      <c r="A622" s="1" t="str">
        <f>"82003230198"</f>
        <v>82003230198</v>
      </c>
      <c r="B622" s="1" t="s">
        <v>5</v>
      </c>
      <c r="C622" s="1" t="s">
        <v>631</v>
      </c>
      <c r="D622" s="1" t="s">
        <v>531</v>
      </c>
      <c r="E622" s="1" t="s">
        <v>8</v>
      </c>
    </row>
    <row r="623" spans="1:5" ht="15">
      <c r="A623" s="1" t="str">
        <f>"00316690197"</f>
        <v>00316690197</v>
      </c>
      <c r="B623" s="1" t="s">
        <v>5</v>
      </c>
      <c r="C623" s="1" t="s">
        <v>632</v>
      </c>
      <c r="D623" s="1" t="s">
        <v>531</v>
      </c>
      <c r="E623" s="1" t="s">
        <v>8</v>
      </c>
    </row>
    <row r="624" spans="1:5" ht="15">
      <c r="A624" s="1" t="str">
        <f>"00310260195"</f>
        <v>00310260195</v>
      </c>
      <c r="B624" s="1" t="s">
        <v>5</v>
      </c>
      <c r="C624" s="1" t="s">
        <v>633</v>
      </c>
      <c r="D624" s="1" t="s">
        <v>531</v>
      </c>
      <c r="E624" s="1" t="s">
        <v>8</v>
      </c>
    </row>
    <row r="625" spans="1:5" ht="15">
      <c r="A625" s="1" t="str">
        <f>"00323870196"</f>
        <v>00323870196</v>
      </c>
      <c r="B625" s="1" t="s">
        <v>5</v>
      </c>
      <c r="C625" s="1" t="s">
        <v>634</v>
      </c>
      <c r="D625" s="1" t="s">
        <v>531</v>
      </c>
      <c r="E625" s="1" t="s">
        <v>8</v>
      </c>
    </row>
    <row r="626" spans="1:5" ht="15">
      <c r="A626" s="1" t="str">
        <f>"00265370197"</f>
        <v>00265370197</v>
      </c>
      <c r="B626" s="1" t="s">
        <v>5</v>
      </c>
      <c r="C626" s="1" t="s">
        <v>635</v>
      </c>
      <c r="D626" s="1" t="s">
        <v>531</v>
      </c>
      <c r="E626" s="1" t="s">
        <v>8</v>
      </c>
    </row>
    <row r="627" spans="1:5" ht="15">
      <c r="A627" s="1" t="str">
        <f>"00304290190"</f>
        <v>00304290190</v>
      </c>
      <c r="B627" s="1" t="s">
        <v>5</v>
      </c>
      <c r="C627" s="1" t="s">
        <v>636</v>
      </c>
      <c r="D627" s="1" t="s">
        <v>531</v>
      </c>
      <c r="E627" s="1" t="s">
        <v>8</v>
      </c>
    </row>
    <row r="628" spans="1:5" ht="15">
      <c r="A628" s="1" t="str">
        <f>"00122230196"</f>
        <v>00122230196</v>
      </c>
      <c r="B628" s="1" t="s">
        <v>5</v>
      </c>
      <c r="C628" s="1" t="s">
        <v>637</v>
      </c>
      <c r="D628" s="1" t="s">
        <v>531</v>
      </c>
      <c r="E628" s="1" t="s">
        <v>8</v>
      </c>
    </row>
    <row r="629" spans="1:5" ht="15">
      <c r="A629" s="1" t="str">
        <f>"00304990195"</f>
        <v>00304990195</v>
      </c>
      <c r="B629" s="1" t="s">
        <v>5</v>
      </c>
      <c r="C629" s="1" t="s">
        <v>638</v>
      </c>
      <c r="D629" s="1" t="s">
        <v>531</v>
      </c>
      <c r="E629" s="1" t="s">
        <v>8</v>
      </c>
    </row>
    <row r="630" spans="1:5" ht="15">
      <c r="A630" s="1" t="str">
        <f>"00324130194"</f>
        <v>00324130194</v>
      </c>
      <c r="B630" s="1" t="s">
        <v>5</v>
      </c>
      <c r="C630" s="1" t="s">
        <v>639</v>
      </c>
      <c r="D630" s="1" t="s">
        <v>531</v>
      </c>
      <c r="E630" s="1" t="s">
        <v>8</v>
      </c>
    </row>
    <row r="631" spans="1:5" ht="15">
      <c r="A631" s="1" t="str">
        <f>"80003570191"</f>
        <v>80003570191</v>
      </c>
      <c r="B631" s="1" t="s">
        <v>5</v>
      </c>
      <c r="C631" s="1" t="s">
        <v>640</v>
      </c>
      <c r="D631" s="1" t="s">
        <v>531</v>
      </c>
      <c r="E631" s="1" t="s">
        <v>8</v>
      </c>
    </row>
    <row r="632" spans="1:5" ht="15">
      <c r="A632" s="1" t="str">
        <f>"00304380199"</f>
        <v>00304380199</v>
      </c>
      <c r="B632" s="1" t="s">
        <v>5</v>
      </c>
      <c r="C632" s="1" t="s">
        <v>641</v>
      </c>
      <c r="D632" s="1" t="s">
        <v>531</v>
      </c>
      <c r="E632" s="1" t="s">
        <v>8</v>
      </c>
    </row>
    <row r="633" spans="1:5" ht="15">
      <c r="A633" s="1" t="str">
        <f>"83007090133"</f>
        <v>83007090133</v>
      </c>
      <c r="B633" s="1" t="s">
        <v>5</v>
      </c>
      <c r="C633" s="1" t="s">
        <v>642</v>
      </c>
      <c r="D633" s="1" t="s">
        <v>643</v>
      </c>
      <c r="E633" s="1" t="s">
        <v>8</v>
      </c>
    </row>
    <row r="634" spans="1:5" ht="15">
      <c r="A634" s="1" t="str">
        <f>"85001580134"</f>
        <v>85001580134</v>
      </c>
      <c r="B634" s="1" t="s">
        <v>5</v>
      </c>
      <c r="C634" s="1" t="s">
        <v>644</v>
      </c>
      <c r="D634" s="1" t="s">
        <v>643</v>
      </c>
      <c r="E634" s="1" t="s">
        <v>8</v>
      </c>
    </row>
    <row r="635" spans="1:5" ht="15">
      <c r="A635" s="1" t="str">
        <f>"00721860138"</f>
        <v>00721860138</v>
      </c>
      <c r="B635" s="1" t="s">
        <v>5</v>
      </c>
      <c r="C635" s="1" t="s">
        <v>645</v>
      </c>
      <c r="D635" s="1" t="s">
        <v>643</v>
      </c>
      <c r="E635" s="1" t="s">
        <v>8</v>
      </c>
    </row>
    <row r="636" spans="1:5" ht="15">
      <c r="A636" s="1" t="str">
        <f>"00548170133"</f>
        <v>00548170133</v>
      </c>
      <c r="B636" s="1" t="s">
        <v>5</v>
      </c>
      <c r="C636" s="1" t="s">
        <v>646</v>
      </c>
      <c r="D636" s="1" t="s">
        <v>643</v>
      </c>
      <c r="E636" s="1" t="s">
        <v>8</v>
      </c>
    </row>
    <row r="637" spans="1:5" ht="15">
      <c r="A637" s="1" t="str">
        <f>"00624020137"</f>
        <v>00624020137</v>
      </c>
      <c r="B637" s="1" t="s">
        <v>5</v>
      </c>
      <c r="C637" s="1" t="s">
        <v>647</v>
      </c>
      <c r="D637" s="1" t="s">
        <v>643</v>
      </c>
      <c r="E637" s="1" t="s">
        <v>8</v>
      </c>
    </row>
    <row r="638" spans="1:5" ht="15">
      <c r="A638" s="1" t="str">
        <f>"85001610139"</f>
        <v>85001610139</v>
      </c>
      <c r="B638" s="1" t="s">
        <v>5</v>
      </c>
      <c r="C638" s="1" t="s">
        <v>648</v>
      </c>
      <c r="D638" s="1" t="s">
        <v>643</v>
      </c>
      <c r="E638" s="1" t="s">
        <v>8</v>
      </c>
    </row>
    <row r="639" spans="1:5" ht="15">
      <c r="A639" s="1" t="str">
        <f>"00444270136"</f>
        <v>00444270136</v>
      </c>
      <c r="B639" s="1" t="s">
        <v>5</v>
      </c>
      <c r="C639" s="1" t="s">
        <v>649</v>
      </c>
      <c r="D639" s="1" t="s">
        <v>643</v>
      </c>
      <c r="E639" s="1" t="s">
        <v>8</v>
      </c>
    </row>
    <row r="640" spans="1:5" ht="15">
      <c r="A640" s="1" t="str">
        <f>"00563380138"</f>
        <v>00563380138</v>
      </c>
      <c r="B640" s="1" t="s">
        <v>5</v>
      </c>
      <c r="C640" s="1" t="s">
        <v>650</v>
      </c>
      <c r="D640" s="1" t="s">
        <v>643</v>
      </c>
      <c r="E640" s="1" t="s">
        <v>8</v>
      </c>
    </row>
    <row r="641" spans="1:5" ht="15">
      <c r="A641" s="1" t="str">
        <f>"91002210135"</f>
        <v>91002210135</v>
      </c>
      <c r="B641" s="1" t="s">
        <v>5</v>
      </c>
      <c r="C641" s="1" t="s">
        <v>651</v>
      </c>
      <c r="D641" s="1" t="s">
        <v>643</v>
      </c>
      <c r="E641" s="1" t="s">
        <v>8</v>
      </c>
    </row>
    <row r="642" spans="1:5" ht="15">
      <c r="A642" s="1" t="str">
        <f>"85001590133"</f>
        <v>85001590133</v>
      </c>
      <c r="B642" s="1" t="s">
        <v>5</v>
      </c>
      <c r="C642" s="1" t="s">
        <v>652</v>
      </c>
      <c r="D642" s="1" t="s">
        <v>643</v>
      </c>
      <c r="E642" s="1" t="s">
        <v>8</v>
      </c>
    </row>
    <row r="643" spans="1:5" ht="15">
      <c r="A643" s="1" t="str">
        <f>"00666090139"</f>
        <v>00666090139</v>
      </c>
      <c r="B643" s="1" t="s">
        <v>5</v>
      </c>
      <c r="C643" s="1" t="s">
        <v>653</v>
      </c>
      <c r="D643" s="1" t="s">
        <v>643</v>
      </c>
      <c r="E643" s="1" t="s">
        <v>8</v>
      </c>
    </row>
    <row r="644" spans="1:5" ht="15">
      <c r="A644" s="1" t="str">
        <f>"85001510131"</f>
        <v>85001510131</v>
      </c>
      <c r="B644" s="1" t="s">
        <v>5</v>
      </c>
      <c r="C644" s="1" t="s">
        <v>654</v>
      </c>
      <c r="D644" s="1" t="s">
        <v>643</v>
      </c>
      <c r="E644" s="1" t="s">
        <v>8</v>
      </c>
    </row>
    <row r="645" spans="1:5" ht="15">
      <c r="A645" s="1" t="str">
        <f>"82001550167"</f>
        <v>82001550167</v>
      </c>
      <c r="B645" s="1" t="s">
        <v>5</v>
      </c>
      <c r="C645" s="1" t="s">
        <v>655</v>
      </c>
      <c r="D645" s="1" t="s">
        <v>643</v>
      </c>
      <c r="E645" s="1" t="s">
        <v>8</v>
      </c>
    </row>
    <row r="646" spans="1:5" ht="15">
      <c r="A646" s="1" t="str">
        <f>"00330080169"</f>
        <v>00330080169</v>
      </c>
      <c r="B646" s="1" t="s">
        <v>5</v>
      </c>
      <c r="C646" s="1" t="s">
        <v>656</v>
      </c>
      <c r="D646" s="1" t="s">
        <v>643</v>
      </c>
      <c r="E646" s="1" t="s">
        <v>8</v>
      </c>
    </row>
    <row r="647" spans="1:5" ht="15">
      <c r="A647" s="1" t="str">
        <f>"00561530130"</f>
        <v>00561530130</v>
      </c>
      <c r="B647" s="1" t="s">
        <v>5</v>
      </c>
      <c r="C647" s="1" t="s">
        <v>657</v>
      </c>
      <c r="D647" s="1" t="s">
        <v>643</v>
      </c>
      <c r="E647" s="1" t="s">
        <v>8</v>
      </c>
    </row>
    <row r="648" spans="1:5" ht="15">
      <c r="A648" s="1" t="str">
        <f>"00631280138"</f>
        <v>00631280138</v>
      </c>
      <c r="B648" s="1" t="s">
        <v>5</v>
      </c>
      <c r="C648" s="1" t="s">
        <v>658</v>
      </c>
      <c r="D648" s="1" t="s">
        <v>643</v>
      </c>
      <c r="E648" s="1" t="s">
        <v>8</v>
      </c>
    </row>
    <row r="649" spans="1:5" ht="15">
      <c r="A649" s="1" t="str">
        <f>"85001370130"</f>
        <v>85001370130</v>
      </c>
      <c r="B649" s="1" t="s">
        <v>5</v>
      </c>
      <c r="C649" s="1" t="s">
        <v>659</v>
      </c>
      <c r="D649" s="1" t="s">
        <v>643</v>
      </c>
      <c r="E649" s="1" t="s">
        <v>8</v>
      </c>
    </row>
    <row r="650" spans="1:5" ht="15">
      <c r="A650" s="1" t="str">
        <f>"83001130133"</f>
        <v>83001130133</v>
      </c>
      <c r="B650" s="1" t="s">
        <v>5</v>
      </c>
      <c r="C650" s="1" t="s">
        <v>660</v>
      </c>
      <c r="D650" s="1" t="s">
        <v>643</v>
      </c>
      <c r="E650" s="1" t="s">
        <v>8</v>
      </c>
    </row>
    <row r="651" spans="1:5" ht="15">
      <c r="A651" s="1" t="str">
        <f>"83007650134"</f>
        <v>83007650134</v>
      </c>
      <c r="B651" s="1" t="s">
        <v>5</v>
      </c>
      <c r="C651" s="1" t="s">
        <v>661</v>
      </c>
      <c r="D651" s="1" t="s">
        <v>643</v>
      </c>
      <c r="E651" s="1" t="s">
        <v>8</v>
      </c>
    </row>
    <row r="652" spans="1:5" ht="15">
      <c r="A652" s="1" t="str">
        <f>"85001410134"</f>
        <v>85001410134</v>
      </c>
      <c r="B652" s="1" t="s">
        <v>5</v>
      </c>
      <c r="C652" s="1" t="s">
        <v>662</v>
      </c>
      <c r="D652" s="1" t="s">
        <v>643</v>
      </c>
      <c r="E652" s="1" t="s">
        <v>8</v>
      </c>
    </row>
    <row r="653" spans="1:5" ht="15">
      <c r="A653" s="1" t="str">
        <f>"00721850139"</f>
        <v>00721850139</v>
      </c>
      <c r="B653" s="1" t="s">
        <v>5</v>
      </c>
      <c r="C653" s="1" t="s">
        <v>663</v>
      </c>
      <c r="D653" s="1" t="s">
        <v>643</v>
      </c>
      <c r="E653" s="1" t="s">
        <v>8</v>
      </c>
    </row>
    <row r="654" spans="1:5" ht="15">
      <c r="A654" s="1" t="str">
        <f>"00505190132"</f>
        <v>00505190132</v>
      </c>
      <c r="B654" s="1" t="s">
        <v>5</v>
      </c>
      <c r="C654" s="1" t="s">
        <v>664</v>
      </c>
      <c r="D654" s="1" t="s">
        <v>643</v>
      </c>
      <c r="E654" s="1" t="s">
        <v>8</v>
      </c>
    </row>
    <row r="655" spans="1:5" ht="15">
      <c r="A655" s="1" t="str">
        <f>"83006690131"</f>
        <v>83006690131</v>
      </c>
      <c r="B655" s="1" t="s">
        <v>5</v>
      </c>
      <c r="C655" s="1" t="s">
        <v>665</v>
      </c>
      <c r="D655" s="1" t="s">
        <v>643</v>
      </c>
      <c r="E655" s="1" t="s">
        <v>8</v>
      </c>
    </row>
    <row r="656" spans="1:5" ht="15">
      <c r="A656" s="1" t="str">
        <f>"83007970136"</f>
        <v>83007970136</v>
      </c>
      <c r="B656" s="1" t="s">
        <v>5</v>
      </c>
      <c r="C656" s="1" t="s">
        <v>666</v>
      </c>
      <c r="D656" s="1" t="s">
        <v>643</v>
      </c>
      <c r="E656" s="1" t="s">
        <v>8</v>
      </c>
    </row>
    <row r="657" spans="1:5" ht="15">
      <c r="A657" s="1" t="str">
        <f>"00617350137"</f>
        <v>00617350137</v>
      </c>
      <c r="B657" s="1" t="s">
        <v>5</v>
      </c>
      <c r="C657" s="1" t="s">
        <v>667</v>
      </c>
      <c r="D657" s="1" t="s">
        <v>643</v>
      </c>
      <c r="E657" s="1" t="s">
        <v>8</v>
      </c>
    </row>
    <row r="658" spans="1:5" ht="15">
      <c r="A658" s="1" t="str">
        <f>"82002850137"</f>
        <v>82002850137</v>
      </c>
      <c r="B658" s="1" t="s">
        <v>5</v>
      </c>
      <c r="C658" s="1" t="s">
        <v>668</v>
      </c>
      <c r="D658" s="1" t="s">
        <v>643</v>
      </c>
      <c r="E658" s="1" t="s">
        <v>8</v>
      </c>
    </row>
    <row r="659" spans="1:5" ht="15">
      <c r="A659" s="1" t="str">
        <f>"00559700133"</f>
        <v>00559700133</v>
      </c>
      <c r="B659" s="1" t="s">
        <v>5</v>
      </c>
      <c r="C659" s="1" t="s">
        <v>669</v>
      </c>
      <c r="D659" s="1" t="s">
        <v>643</v>
      </c>
      <c r="E659" s="1" t="s">
        <v>8</v>
      </c>
    </row>
    <row r="660" spans="1:5" ht="15">
      <c r="A660" s="1" t="str">
        <f>"85001730135"</f>
        <v>85001730135</v>
      </c>
      <c r="B660" s="1" t="s">
        <v>5</v>
      </c>
      <c r="C660" s="1" t="s">
        <v>670</v>
      </c>
      <c r="D660" s="1" t="s">
        <v>643</v>
      </c>
      <c r="E660" s="1" t="s">
        <v>8</v>
      </c>
    </row>
    <row r="661" spans="1:5" ht="15">
      <c r="A661" s="1" t="str">
        <f>"00565360138"</f>
        <v>00565360138</v>
      </c>
      <c r="B661" s="1" t="s">
        <v>5</v>
      </c>
      <c r="C661" s="1" t="s">
        <v>671</v>
      </c>
      <c r="D661" s="1" t="s">
        <v>643</v>
      </c>
      <c r="E661" s="1" t="s">
        <v>8</v>
      </c>
    </row>
    <row r="662" spans="1:5" ht="15">
      <c r="A662" s="1" t="str">
        <f>"00570640136"</f>
        <v>00570640136</v>
      </c>
      <c r="B662" s="1" t="s">
        <v>5</v>
      </c>
      <c r="C662" s="1" t="s">
        <v>672</v>
      </c>
      <c r="D662" s="1" t="s">
        <v>643</v>
      </c>
      <c r="E662" s="1" t="s">
        <v>8</v>
      </c>
    </row>
    <row r="663" spans="1:5" ht="15">
      <c r="A663" s="1" t="str">
        <f>"00624600136"</f>
        <v>00624600136</v>
      </c>
      <c r="B663" s="1" t="s">
        <v>5</v>
      </c>
      <c r="C663" s="1" t="s">
        <v>673</v>
      </c>
      <c r="D663" s="1" t="s">
        <v>643</v>
      </c>
      <c r="E663" s="1" t="s">
        <v>8</v>
      </c>
    </row>
    <row r="664" spans="1:5" ht="15">
      <c r="A664" s="1" t="str">
        <f>"00651610131"</f>
        <v>00651610131</v>
      </c>
      <c r="B664" s="1" t="s">
        <v>5</v>
      </c>
      <c r="C664" s="1" t="s">
        <v>674</v>
      </c>
      <c r="D664" s="1" t="s">
        <v>643</v>
      </c>
      <c r="E664" s="1" t="s">
        <v>8</v>
      </c>
    </row>
    <row r="665" spans="1:5" ht="15">
      <c r="A665" s="1" t="str">
        <f>"00624040135"</f>
        <v>00624040135</v>
      </c>
      <c r="B665" s="1" t="s">
        <v>5</v>
      </c>
      <c r="C665" s="1" t="s">
        <v>675</v>
      </c>
      <c r="D665" s="1" t="s">
        <v>643</v>
      </c>
      <c r="E665" s="1" t="s">
        <v>8</v>
      </c>
    </row>
    <row r="666" spans="1:5" ht="15">
      <c r="A666" s="1" t="str">
        <f>"00326840162"</f>
        <v>00326840162</v>
      </c>
      <c r="B666" s="1" t="s">
        <v>5</v>
      </c>
      <c r="C666" s="1" t="s">
        <v>676</v>
      </c>
      <c r="D666" s="1" t="s">
        <v>643</v>
      </c>
      <c r="E666" s="1" t="s">
        <v>8</v>
      </c>
    </row>
    <row r="667" spans="1:5" ht="15">
      <c r="A667" s="1" t="str">
        <f>"00432770139"</f>
        <v>00432770139</v>
      </c>
      <c r="B667" s="1" t="s">
        <v>5</v>
      </c>
      <c r="C667" s="1" t="s">
        <v>677</v>
      </c>
      <c r="D667" s="1" t="s">
        <v>643</v>
      </c>
      <c r="E667" s="1" t="s">
        <v>8</v>
      </c>
    </row>
    <row r="668" spans="1:5" ht="15">
      <c r="A668" s="1" t="str">
        <f>"00426650131"</f>
        <v>00426650131</v>
      </c>
      <c r="B668" s="1" t="s">
        <v>5</v>
      </c>
      <c r="C668" s="1" t="s">
        <v>678</v>
      </c>
      <c r="D668" s="1" t="s">
        <v>643</v>
      </c>
      <c r="E668" s="1" t="s">
        <v>8</v>
      </c>
    </row>
    <row r="669" spans="1:5" ht="15">
      <c r="A669" s="1" t="str">
        <f>"83002960132"</f>
        <v>83002960132</v>
      </c>
      <c r="B669" s="1" t="s">
        <v>5</v>
      </c>
      <c r="C669" s="1" t="s">
        <v>679</v>
      </c>
      <c r="D669" s="1" t="s">
        <v>643</v>
      </c>
      <c r="E669" s="1" t="s">
        <v>8</v>
      </c>
    </row>
    <row r="670" spans="1:5" ht="15">
      <c r="A670" s="1" t="str">
        <f>"83003020134"</f>
        <v>83003020134</v>
      </c>
      <c r="B670" s="1" t="s">
        <v>5</v>
      </c>
      <c r="C670" s="1" t="s">
        <v>680</v>
      </c>
      <c r="D670" s="1" t="s">
        <v>643</v>
      </c>
      <c r="E670" s="1" t="s">
        <v>8</v>
      </c>
    </row>
    <row r="671" spans="1:5" ht="15">
      <c r="A671" s="1" t="str">
        <f>"85002420132"</f>
        <v>85002420132</v>
      </c>
      <c r="B671" s="1" t="s">
        <v>5</v>
      </c>
      <c r="C671" s="1" t="s">
        <v>681</v>
      </c>
      <c r="D671" s="1" t="s">
        <v>643</v>
      </c>
      <c r="E671" s="1" t="s">
        <v>8</v>
      </c>
    </row>
    <row r="672" spans="1:5" ht="15">
      <c r="A672" s="1" t="str">
        <f>"83006970137"</f>
        <v>83006970137</v>
      </c>
      <c r="B672" s="1" t="s">
        <v>5</v>
      </c>
      <c r="C672" s="1" t="s">
        <v>682</v>
      </c>
      <c r="D672" s="1" t="s">
        <v>643</v>
      </c>
      <c r="E672" s="1" t="s">
        <v>8</v>
      </c>
    </row>
    <row r="673" spans="1:5" ht="15">
      <c r="A673" s="1" t="str">
        <f>"94035580136"</f>
        <v>94035580136</v>
      </c>
      <c r="B673" s="1" t="s">
        <v>5</v>
      </c>
      <c r="C673" s="1" t="s">
        <v>683</v>
      </c>
      <c r="D673" s="1" t="s">
        <v>643</v>
      </c>
      <c r="E673" s="1" t="s">
        <v>8</v>
      </c>
    </row>
    <row r="674" spans="1:5" ht="15">
      <c r="A674" s="1" t="str">
        <f>"00623530136"</f>
        <v>00623530136</v>
      </c>
      <c r="B674" s="1" t="s">
        <v>5</v>
      </c>
      <c r="C674" s="1" t="s">
        <v>684</v>
      </c>
      <c r="D674" s="1" t="s">
        <v>643</v>
      </c>
      <c r="E674" s="1" t="s">
        <v>8</v>
      </c>
    </row>
    <row r="675" spans="1:5" ht="15">
      <c r="A675" s="1" t="str">
        <f>"83007030139"</f>
        <v>83007030139</v>
      </c>
      <c r="B675" s="1" t="s">
        <v>5</v>
      </c>
      <c r="C675" s="1" t="s">
        <v>685</v>
      </c>
      <c r="D675" s="1" t="s">
        <v>643</v>
      </c>
      <c r="E675" s="1" t="s">
        <v>8</v>
      </c>
    </row>
    <row r="676" spans="1:5" ht="15">
      <c r="A676" s="1" t="str">
        <f>"00504810136"</f>
        <v>00504810136</v>
      </c>
      <c r="B676" s="1" t="s">
        <v>5</v>
      </c>
      <c r="C676" s="1" t="s">
        <v>686</v>
      </c>
      <c r="D676" s="1" t="s">
        <v>643</v>
      </c>
      <c r="E676" s="1" t="s">
        <v>8</v>
      </c>
    </row>
    <row r="677" spans="1:5" ht="15">
      <c r="A677" s="1" t="str">
        <f>"00556750131"</f>
        <v>00556750131</v>
      </c>
      <c r="B677" s="1" t="s">
        <v>5</v>
      </c>
      <c r="C677" s="1" t="s">
        <v>687</v>
      </c>
      <c r="D677" s="1" t="s">
        <v>643</v>
      </c>
      <c r="E677" s="1" t="s">
        <v>8</v>
      </c>
    </row>
    <row r="678" spans="1:5" ht="15">
      <c r="A678" s="1" t="str">
        <f>"00629950130"</f>
        <v>00629950130</v>
      </c>
      <c r="B678" s="1" t="s">
        <v>5</v>
      </c>
      <c r="C678" s="1" t="s">
        <v>688</v>
      </c>
      <c r="D678" s="1" t="s">
        <v>643</v>
      </c>
      <c r="E678" s="1" t="s">
        <v>8</v>
      </c>
    </row>
    <row r="679" spans="1:5" ht="15">
      <c r="A679" s="1" t="str">
        <f>"00559900139"</f>
        <v>00559900139</v>
      </c>
      <c r="B679" s="1" t="s">
        <v>5</v>
      </c>
      <c r="C679" s="1" t="s">
        <v>689</v>
      </c>
      <c r="D679" s="1" t="s">
        <v>643</v>
      </c>
      <c r="E679" s="1" t="s">
        <v>8</v>
      </c>
    </row>
    <row r="680" spans="1:5" ht="15">
      <c r="A680" s="1" t="str">
        <f>"00703920132"</f>
        <v>00703920132</v>
      </c>
      <c r="B680" s="1" t="s">
        <v>5</v>
      </c>
      <c r="C680" s="1" t="s">
        <v>690</v>
      </c>
      <c r="D680" s="1" t="s">
        <v>643</v>
      </c>
      <c r="E680" s="1" t="s">
        <v>8</v>
      </c>
    </row>
    <row r="681" spans="1:5" ht="15">
      <c r="A681" s="1" t="str">
        <f>"00612960138"</f>
        <v>00612960138</v>
      </c>
      <c r="B681" s="1" t="s">
        <v>5</v>
      </c>
      <c r="C681" s="1" t="s">
        <v>691</v>
      </c>
      <c r="D681" s="1" t="s">
        <v>643</v>
      </c>
      <c r="E681" s="1" t="s">
        <v>8</v>
      </c>
    </row>
    <row r="682" spans="1:5" ht="15">
      <c r="A682" s="1" t="str">
        <f>"00621050137"</f>
        <v>00621050137</v>
      </c>
      <c r="B682" s="1" t="s">
        <v>5</v>
      </c>
      <c r="C682" s="1" t="s">
        <v>692</v>
      </c>
      <c r="D682" s="1" t="s">
        <v>643</v>
      </c>
      <c r="E682" s="1" t="s">
        <v>8</v>
      </c>
    </row>
    <row r="683" spans="1:5" ht="15">
      <c r="A683" s="1" t="str">
        <f>"00506390137"</f>
        <v>00506390137</v>
      </c>
      <c r="B683" s="1" t="s">
        <v>5</v>
      </c>
      <c r="C683" s="1" t="s">
        <v>693</v>
      </c>
      <c r="D683" s="1" t="s">
        <v>643</v>
      </c>
      <c r="E683" s="1" t="s">
        <v>8</v>
      </c>
    </row>
    <row r="684" spans="1:5" ht="15">
      <c r="A684" s="1" t="str">
        <f>"82003070164"</f>
        <v>82003070164</v>
      </c>
      <c r="B684" s="1" t="s">
        <v>5</v>
      </c>
      <c r="C684" s="1" t="s">
        <v>694</v>
      </c>
      <c r="D684" s="1" t="s">
        <v>643</v>
      </c>
      <c r="E684" s="1" t="s">
        <v>8</v>
      </c>
    </row>
    <row r="685" spans="1:5" ht="15">
      <c r="A685" s="1" t="str">
        <f>"85001450130"</f>
        <v>85001450130</v>
      </c>
      <c r="B685" s="1" t="s">
        <v>5</v>
      </c>
      <c r="C685" s="1" t="s">
        <v>695</v>
      </c>
      <c r="D685" s="1" t="s">
        <v>643</v>
      </c>
      <c r="E685" s="1" t="s">
        <v>8</v>
      </c>
    </row>
    <row r="686" spans="1:5" ht="15">
      <c r="A686" s="1" t="str">
        <f>"85001990135"</f>
        <v>85001990135</v>
      </c>
      <c r="B686" s="1" t="s">
        <v>5</v>
      </c>
      <c r="C686" s="1" t="s">
        <v>696</v>
      </c>
      <c r="D686" s="1" t="s">
        <v>643</v>
      </c>
      <c r="E686" s="1" t="s">
        <v>8</v>
      </c>
    </row>
    <row r="687" spans="1:5" ht="15">
      <c r="A687" s="1" t="str">
        <f>"00548190131"</f>
        <v>00548190131</v>
      </c>
      <c r="B687" s="1" t="s">
        <v>5</v>
      </c>
      <c r="C687" s="1" t="s">
        <v>697</v>
      </c>
      <c r="D687" s="1" t="s">
        <v>643</v>
      </c>
      <c r="E687" s="1" t="s">
        <v>8</v>
      </c>
    </row>
    <row r="688" spans="1:5" ht="15">
      <c r="A688" s="1" t="str">
        <f>"82002070132"</f>
        <v>82002070132</v>
      </c>
      <c r="B688" s="1" t="s">
        <v>5</v>
      </c>
      <c r="C688" s="1" t="s">
        <v>698</v>
      </c>
      <c r="D688" s="1" t="s">
        <v>643</v>
      </c>
      <c r="E688" s="1" t="s">
        <v>8</v>
      </c>
    </row>
    <row r="689" spans="1:5" ht="15">
      <c r="A689" s="1" t="str">
        <f>"00566690137"</f>
        <v>00566690137</v>
      </c>
      <c r="B689" s="1" t="s">
        <v>5</v>
      </c>
      <c r="C689" s="1" t="s">
        <v>699</v>
      </c>
      <c r="D689" s="1" t="s">
        <v>643</v>
      </c>
      <c r="E689" s="1" t="s">
        <v>8</v>
      </c>
    </row>
    <row r="690" spans="1:5" ht="15">
      <c r="A690" s="1" t="str">
        <f>"85001390138"</f>
        <v>85001390138</v>
      </c>
      <c r="B690" s="1" t="s">
        <v>5</v>
      </c>
      <c r="C690" s="1" t="s">
        <v>700</v>
      </c>
      <c r="D690" s="1" t="s">
        <v>643</v>
      </c>
      <c r="E690" s="1" t="s">
        <v>8</v>
      </c>
    </row>
    <row r="691" spans="1:5" ht="15">
      <c r="A691" s="1" t="str">
        <f>"00634350136"</f>
        <v>00634350136</v>
      </c>
      <c r="B691" s="1" t="s">
        <v>5</v>
      </c>
      <c r="C691" s="1" t="s">
        <v>701</v>
      </c>
      <c r="D691" s="1" t="s">
        <v>643</v>
      </c>
      <c r="E691" s="1" t="s">
        <v>8</v>
      </c>
    </row>
    <row r="692" spans="1:5" ht="15">
      <c r="A692" s="1" t="str">
        <f>"83006990135"</f>
        <v>83006990135</v>
      </c>
      <c r="B692" s="1" t="s">
        <v>5</v>
      </c>
      <c r="C692" s="1" t="s">
        <v>702</v>
      </c>
      <c r="D692" s="1" t="s">
        <v>643</v>
      </c>
      <c r="E692" s="1" t="s">
        <v>8</v>
      </c>
    </row>
    <row r="693" spans="1:5" ht="15">
      <c r="A693" s="1" t="str">
        <f>"00556800134"</f>
        <v>00556800134</v>
      </c>
      <c r="B693" s="1" t="s">
        <v>5</v>
      </c>
      <c r="C693" s="1" t="s">
        <v>703</v>
      </c>
      <c r="D693" s="1" t="s">
        <v>643</v>
      </c>
      <c r="E693" s="1" t="s">
        <v>8</v>
      </c>
    </row>
    <row r="694" spans="1:5" ht="15">
      <c r="A694" s="1" t="str">
        <f>"85000710138"</f>
        <v>85000710138</v>
      </c>
      <c r="B694" s="1" t="s">
        <v>5</v>
      </c>
      <c r="C694" s="1" t="s">
        <v>704</v>
      </c>
      <c r="D694" s="1" t="s">
        <v>643</v>
      </c>
      <c r="E694" s="1" t="s">
        <v>8</v>
      </c>
    </row>
    <row r="695" spans="1:5" ht="15">
      <c r="A695" s="1" t="str">
        <f>"00657520136"</f>
        <v>00657520136</v>
      </c>
      <c r="B695" s="1" t="s">
        <v>5</v>
      </c>
      <c r="C695" s="1" t="s">
        <v>705</v>
      </c>
      <c r="D695" s="1" t="s">
        <v>643</v>
      </c>
      <c r="E695" s="1" t="s">
        <v>8</v>
      </c>
    </row>
    <row r="696" spans="1:5" ht="15">
      <c r="A696" s="1" t="str">
        <f>"00598500130"</f>
        <v>00598500130</v>
      </c>
      <c r="B696" s="1" t="s">
        <v>5</v>
      </c>
      <c r="C696" s="1" t="s">
        <v>706</v>
      </c>
      <c r="D696" s="1" t="s">
        <v>643</v>
      </c>
      <c r="E696" s="1" t="s">
        <v>8</v>
      </c>
    </row>
    <row r="697" spans="1:5" ht="15">
      <c r="A697" s="1" t="str">
        <f>"83006950139"</f>
        <v>83006950139</v>
      </c>
      <c r="B697" s="1" t="s">
        <v>5</v>
      </c>
      <c r="C697" s="1" t="s">
        <v>707</v>
      </c>
      <c r="D697" s="1" t="s">
        <v>643</v>
      </c>
      <c r="E697" s="1" t="s">
        <v>8</v>
      </c>
    </row>
    <row r="698" spans="1:5" ht="15">
      <c r="A698" s="1" t="str">
        <f>"83005870130"</f>
        <v>83005870130</v>
      </c>
      <c r="B698" s="1" t="s">
        <v>5</v>
      </c>
      <c r="C698" s="1" t="s">
        <v>708</v>
      </c>
      <c r="D698" s="1" t="s">
        <v>643</v>
      </c>
      <c r="E698" s="1" t="s">
        <v>8</v>
      </c>
    </row>
    <row r="699" spans="1:5" ht="15">
      <c r="A699" s="1" t="str">
        <f>"00689500130"</f>
        <v>00689500130</v>
      </c>
      <c r="B699" s="1" t="s">
        <v>5</v>
      </c>
      <c r="C699" s="1" t="s">
        <v>709</v>
      </c>
      <c r="D699" s="1" t="s">
        <v>643</v>
      </c>
      <c r="E699" s="1" t="s">
        <v>8</v>
      </c>
    </row>
    <row r="700" spans="1:5" ht="15">
      <c r="A700" s="1" t="str">
        <f>"00622450138"</f>
        <v>00622450138</v>
      </c>
      <c r="B700" s="1" t="s">
        <v>5</v>
      </c>
      <c r="C700" s="1" t="s">
        <v>710</v>
      </c>
      <c r="D700" s="1" t="s">
        <v>643</v>
      </c>
      <c r="E700" s="1" t="s">
        <v>8</v>
      </c>
    </row>
    <row r="701" spans="1:5" ht="15">
      <c r="A701" s="1" t="str">
        <f>"00617330139"</f>
        <v>00617330139</v>
      </c>
      <c r="B701" s="1" t="s">
        <v>5</v>
      </c>
      <c r="C701" s="1" t="s">
        <v>711</v>
      </c>
      <c r="D701" s="1" t="s">
        <v>643</v>
      </c>
      <c r="E701" s="1" t="s">
        <v>8</v>
      </c>
    </row>
    <row r="702" spans="1:5" ht="15">
      <c r="A702" s="1" t="str">
        <f>"85001650135"</f>
        <v>85001650135</v>
      </c>
      <c r="B702" s="1" t="s">
        <v>5</v>
      </c>
      <c r="C702" s="1" t="s">
        <v>712</v>
      </c>
      <c r="D702" s="1" t="s">
        <v>643</v>
      </c>
      <c r="E702" s="1" t="s">
        <v>8</v>
      </c>
    </row>
    <row r="703" spans="1:5" ht="15">
      <c r="A703" s="1" t="str">
        <f>"00706280138"</f>
        <v>00706280138</v>
      </c>
      <c r="B703" s="1" t="s">
        <v>5</v>
      </c>
      <c r="C703" s="1" t="s">
        <v>713</v>
      </c>
      <c r="D703" s="1" t="s">
        <v>643</v>
      </c>
      <c r="E703" s="1" t="s">
        <v>8</v>
      </c>
    </row>
    <row r="704" spans="1:5" ht="15">
      <c r="A704" s="1" t="str">
        <f>"85001330134"</f>
        <v>85001330134</v>
      </c>
      <c r="B704" s="1" t="s">
        <v>5</v>
      </c>
      <c r="C704" s="1" t="s">
        <v>714</v>
      </c>
      <c r="D704" s="1" t="s">
        <v>643</v>
      </c>
      <c r="E704" s="1" t="s">
        <v>8</v>
      </c>
    </row>
    <row r="705" spans="1:5" ht="15">
      <c r="A705" s="1" t="str">
        <f>"83003420136"</f>
        <v>83003420136</v>
      </c>
      <c r="B705" s="1" t="s">
        <v>5</v>
      </c>
      <c r="C705" s="1" t="s">
        <v>715</v>
      </c>
      <c r="D705" s="1" t="s">
        <v>643</v>
      </c>
      <c r="E705" s="1" t="s">
        <v>8</v>
      </c>
    </row>
    <row r="706" spans="1:5" ht="15">
      <c r="A706" s="1" t="str">
        <f>"00570830133"</f>
        <v>00570830133</v>
      </c>
      <c r="B706" s="1" t="s">
        <v>5</v>
      </c>
      <c r="C706" s="1" t="s">
        <v>716</v>
      </c>
      <c r="D706" s="1" t="s">
        <v>643</v>
      </c>
      <c r="E706" s="1" t="s">
        <v>8</v>
      </c>
    </row>
    <row r="707" spans="1:5" ht="15">
      <c r="A707" s="1" t="str">
        <f>"83003580137"</f>
        <v>83003580137</v>
      </c>
      <c r="B707" s="1" t="s">
        <v>5</v>
      </c>
      <c r="C707" s="1" t="s">
        <v>717</v>
      </c>
      <c r="D707" s="1" t="s">
        <v>643</v>
      </c>
      <c r="E707" s="1" t="s">
        <v>8</v>
      </c>
    </row>
    <row r="708" spans="1:5" ht="15">
      <c r="A708" s="1" t="str">
        <f>"83003460132"</f>
        <v>83003460132</v>
      </c>
      <c r="B708" s="1" t="s">
        <v>5</v>
      </c>
      <c r="C708" s="1" t="s">
        <v>718</v>
      </c>
      <c r="D708" s="1" t="s">
        <v>643</v>
      </c>
      <c r="E708" s="1" t="s">
        <v>8</v>
      </c>
    </row>
    <row r="709" spans="1:5" ht="15">
      <c r="A709" s="1" t="str">
        <f>"00568130132"</f>
        <v>00568130132</v>
      </c>
      <c r="B709" s="1" t="s">
        <v>5</v>
      </c>
      <c r="C709" s="1" t="s">
        <v>719</v>
      </c>
      <c r="D709" s="1" t="s">
        <v>643</v>
      </c>
      <c r="E709" s="1" t="s">
        <v>8</v>
      </c>
    </row>
    <row r="710" spans="1:5" ht="15">
      <c r="A710" s="1" t="str">
        <f>"83004340135"</f>
        <v>83004340135</v>
      </c>
      <c r="B710" s="1" t="s">
        <v>5</v>
      </c>
      <c r="C710" s="1" t="s">
        <v>720</v>
      </c>
      <c r="D710" s="1" t="s">
        <v>643</v>
      </c>
      <c r="E710" s="1" t="s">
        <v>8</v>
      </c>
    </row>
    <row r="711" spans="1:5" ht="15">
      <c r="A711" s="1" t="str">
        <f>"00609660139"</f>
        <v>00609660139</v>
      </c>
      <c r="B711" s="1" t="s">
        <v>5</v>
      </c>
      <c r="C711" s="1" t="s">
        <v>721</v>
      </c>
      <c r="D711" s="1" t="s">
        <v>643</v>
      </c>
      <c r="E711" s="1" t="s">
        <v>8</v>
      </c>
    </row>
    <row r="712" spans="1:5" ht="15">
      <c r="A712" s="1" t="str">
        <f>"03748850132"</f>
        <v>03748850132</v>
      </c>
      <c r="B712" s="1" t="s">
        <v>5</v>
      </c>
      <c r="C712" s="1" t="s">
        <v>722</v>
      </c>
      <c r="D712" s="1" t="s">
        <v>643</v>
      </c>
      <c r="E712" s="1" t="s">
        <v>8</v>
      </c>
    </row>
    <row r="713" spans="1:5" ht="15">
      <c r="A713" s="1" t="str">
        <f>"83003560139"</f>
        <v>83003560139</v>
      </c>
      <c r="B713" s="1" t="s">
        <v>5</v>
      </c>
      <c r="C713" s="1" t="s">
        <v>723</v>
      </c>
      <c r="D713" s="1" t="s">
        <v>643</v>
      </c>
      <c r="E713" s="1" t="s">
        <v>8</v>
      </c>
    </row>
    <row r="714" spans="1:5" ht="15">
      <c r="A714" s="1" t="str">
        <f>"00291340164"</f>
        <v>00291340164</v>
      </c>
      <c r="B714" s="1" t="s">
        <v>5</v>
      </c>
      <c r="C714" s="1" t="s">
        <v>724</v>
      </c>
      <c r="D714" s="1" t="s">
        <v>643</v>
      </c>
      <c r="E714" s="1" t="s">
        <v>8</v>
      </c>
    </row>
    <row r="715" spans="1:5" ht="15">
      <c r="A715" s="1" t="str">
        <f>"03504880133"</f>
        <v>03504880133</v>
      </c>
      <c r="B715" s="1" t="s">
        <v>5</v>
      </c>
      <c r="C715" s="1" t="s">
        <v>725</v>
      </c>
      <c r="D715" s="1" t="s">
        <v>643</v>
      </c>
      <c r="E715" s="1" t="s">
        <v>8</v>
      </c>
    </row>
    <row r="716" spans="1:5" ht="15">
      <c r="A716" s="1" t="str">
        <f>"84503440152"</f>
        <v>84503440152</v>
      </c>
      <c r="B716" s="1" t="s">
        <v>5</v>
      </c>
      <c r="C716" s="1" t="s">
        <v>726</v>
      </c>
      <c r="D716" s="1" t="s">
        <v>727</v>
      </c>
      <c r="E716" s="1" t="s">
        <v>8</v>
      </c>
    </row>
    <row r="717" spans="1:5" ht="15">
      <c r="A717" s="1" t="str">
        <f>"82502570151"</f>
        <v>82502570151</v>
      </c>
      <c r="B717" s="1" t="s">
        <v>5</v>
      </c>
      <c r="C717" s="1" t="s">
        <v>728</v>
      </c>
      <c r="D717" s="1" t="s">
        <v>727</v>
      </c>
      <c r="E717" s="1" t="s">
        <v>8</v>
      </c>
    </row>
    <row r="718" spans="1:5" ht="15">
      <c r="A718" s="1" t="str">
        <f>"84503340154"</f>
        <v>84503340154</v>
      </c>
      <c r="B718" s="1" t="s">
        <v>5</v>
      </c>
      <c r="C718" s="1" t="s">
        <v>729</v>
      </c>
      <c r="D718" s="1" t="s">
        <v>727</v>
      </c>
      <c r="E718" s="1" t="s">
        <v>8</v>
      </c>
    </row>
    <row r="719" spans="1:5" ht="15">
      <c r="A719" s="1" t="str">
        <f>"84500250158"</f>
        <v>84500250158</v>
      </c>
      <c r="B719" s="1" t="s">
        <v>5</v>
      </c>
      <c r="C719" s="1" t="s">
        <v>730</v>
      </c>
      <c r="D719" s="1" t="s">
        <v>727</v>
      </c>
      <c r="E719" s="1" t="s">
        <v>8</v>
      </c>
    </row>
    <row r="720" spans="1:5" ht="15">
      <c r="A720" s="1" t="str">
        <f>"84503540159"</f>
        <v>84503540159</v>
      </c>
      <c r="B720" s="1" t="s">
        <v>5</v>
      </c>
      <c r="C720" s="1" t="s">
        <v>731</v>
      </c>
      <c r="D720" s="1" t="s">
        <v>727</v>
      </c>
      <c r="E720" s="1" t="s">
        <v>8</v>
      </c>
    </row>
    <row r="721" spans="1:5" ht="15">
      <c r="A721" s="1" t="str">
        <f>"03684020153"</f>
        <v>03684020153</v>
      </c>
      <c r="B721" s="1" t="s">
        <v>5</v>
      </c>
      <c r="C721" s="1" t="s">
        <v>732</v>
      </c>
      <c r="D721" s="1" t="s">
        <v>727</v>
      </c>
      <c r="E721" s="1" t="s">
        <v>8</v>
      </c>
    </row>
    <row r="722" spans="1:5" ht="15">
      <c r="A722" s="1" t="str">
        <f>"84502640158"</f>
        <v>84502640158</v>
      </c>
      <c r="B722" s="1" t="s">
        <v>5</v>
      </c>
      <c r="C722" s="1" t="s">
        <v>733</v>
      </c>
      <c r="D722" s="1" t="s">
        <v>727</v>
      </c>
      <c r="E722" s="1" t="s">
        <v>8</v>
      </c>
    </row>
    <row r="723" spans="1:5" ht="15">
      <c r="A723" s="1" t="str">
        <f>"84503780151"</f>
        <v>84503780151</v>
      </c>
      <c r="B723" s="1" t="s">
        <v>5</v>
      </c>
      <c r="C723" s="1" t="s">
        <v>734</v>
      </c>
      <c r="D723" s="1" t="s">
        <v>727</v>
      </c>
      <c r="E723" s="1" t="s">
        <v>8</v>
      </c>
    </row>
    <row r="724" spans="1:5" ht="15">
      <c r="A724" s="1" t="str">
        <f>"01507990156"</f>
        <v>01507990156</v>
      </c>
      <c r="B724" s="1" t="s">
        <v>5</v>
      </c>
      <c r="C724" s="1" t="s">
        <v>735</v>
      </c>
      <c r="D724" s="1" t="s">
        <v>727</v>
      </c>
      <c r="E724" s="1" t="s">
        <v>8</v>
      </c>
    </row>
    <row r="725" spans="1:5" ht="15">
      <c r="A725" s="1" t="str">
        <f>"82501130155"</f>
        <v>82501130155</v>
      </c>
      <c r="B725" s="1" t="s">
        <v>5</v>
      </c>
      <c r="C725" s="1" t="s">
        <v>736</v>
      </c>
      <c r="D725" s="1" t="s">
        <v>727</v>
      </c>
      <c r="E725" s="1" t="s">
        <v>8</v>
      </c>
    </row>
    <row r="726" spans="1:5" ht="15">
      <c r="A726" s="1" t="str">
        <f>"84504860150"</f>
        <v>84504860150</v>
      </c>
      <c r="B726" s="1" t="s">
        <v>5</v>
      </c>
      <c r="C726" s="1" t="s">
        <v>737</v>
      </c>
      <c r="D726" s="1" t="s">
        <v>727</v>
      </c>
      <c r="E726" s="1" t="s">
        <v>8</v>
      </c>
    </row>
    <row r="727" spans="1:5" ht="15">
      <c r="A727" s="1" t="str">
        <f>"10151890968"</f>
        <v>10151890968</v>
      </c>
      <c r="B727" s="1" t="s">
        <v>5</v>
      </c>
      <c r="C727" s="1" t="s">
        <v>738</v>
      </c>
      <c r="D727" s="1" t="s">
        <v>727</v>
      </c>
      <c r="E727" s="1" t="s">
        <v>8</v>
      </c>
    </row>
    <row r="728" spans="1:5" ht="15">
      <c r="A728" s="1" t="str">
        <f>"82501210155"</f>
        <v>82501210155</v>
      </c>
      <c r="B728" s="1" t="s">
        <v>5</v>
      </c>
      <c r="C728" s="1" t="s">
        <v>739</v>
      </c>
      <c r="D728" s="1" t="s">
        <v>727</v>
      </c>
      <c r="E728" s="1" t="s">
        <v>8</v>
      </c>
    </row>
    <row r="729" spans="1:5" ht="15">
      <c r="A729" s="1" t="str">
        <f>"84503060158"</f>
        <v>84503060158</v>
      </c>
      <c r="B729" s="1" t="s">
        <v>5</v>
      </c>
      <c r="C729" s="1" t="s">
        <v>740</v>
      </c>
      <c r="D729" s="1" t="s">
        <v>727</v>
      </c>
      <c r="E729" s="1" t="s">
        <v>8</v>
      </c>
    </row>
    <row r="730" spans="1:5" ht="15">
      <c r="A730" s="1" t="str">
        <f>"03593960150"</f>
        <v>03593960150</v>
      </c>
      <c r="B730" s="1" t="s">
        <v>5</v>
      </c>
      <c r="C730" s="1" t="s">
        <v>741</v>
      </c>
      <c r="D730" s="1" t="s">
        <v>727</v>
      </c>
      <c r="E730" s="1" t="s">
        <v>8</v>
      </c>
    </row>
    <row r="731" spans="1:5" ht="15">
      <c r="A731" s="1" t="str">
        <f>"84503600151"</f>
        <v>84503600151</v>
      </c>
      <c r="B731" s="1" t="s">
        <v>5</v>
      </c>
      <c r="C731" s="1" t="s">
        <v>742</v>
      </c>
      <c r="D731" s="1" t="s">
        <v>727</v>
      </c>
      <c r="E731" s="1" t="s">
        <v>8</v>
      </c>
    </row>
    <row r="732" spans="1:5" ht="15">
      <c r="A732" s="1" t="str">
        <f>"84507410151"</f>
        <v>84507410151</v>
      </c>
      <c r="B732" s="1" t="s">
        <v>5</v>
      </c>
      <c r="C732" s="1" t="s">
        <v>743</v>
      </c>
      <c r="D732" s="1" t="s">
        <v>727</v>
      </c>
      <c r="E732" s="1" t="s">
        <v>8</v>
      </c>
    </row>
    <row r="733" spans="1:5" ht="15">
      <c r="A733" s="1" t="str">
        <f>"84502770153"</f>
        <v>84502770153</v>
      </c>
      <c r="B733" s="1" t="s">
        <v>5</v>
      </c>
      <c r="C733" s="1" t="s">
        <v>744</v>
      </c>
      <c r="D733" s="1" t="s">
        <v>727</v>
      </c>
      <c r="E733" s="1" t="s">
        <v>8</v>
      </c>
    </row>
    <row r="734" spans="1:5" ht="15">
      <c r="A734" s="1" t="str">
        <f>"82501960155"</f>
        <v>82501960155</v>
      </c>
      <c r="B734" s="1" t="s">
        <v>5</v>
      </c>
      <c r="C734" s="1" t="s">
        <v>745</v>
      </c>
      <c r="D734" s="1" t="s">
        <v>727</v>
      </c>
      <c r="E734" s="1" t="s">
        <v>8</v>
      </c>
    </row>
    <row r="735" spans="1:5" ht="15">
      <c r="A735" s="1" t="str">
        <f>"84501510154"</f>
        <v>84501510154</v>
      </c>
      <c r="B735" s="1" t="s">
        <v>5</v>
      </c>
      <c r="C735" s="1" t="s">
        <v>746</v>
      </c>
      <c r="D735" s="1" t="s">
        <v>727</v>
      </c>
      <c r="E735" s="1" t="s">
        <v>8</v>
      </c>
    </row>
    <row r="736" spans="1:5" ht="15">
      <c r="A736" s="1" t="str">
        <f>"84503400156"</f>
        <v>84503400156</v>
      </c>
      <c r="B736" s="1" t="s">
        <v>5</v>
      </c>
      <c r="C736" s="1" t="s">
        <v>747</v>
      </c>
      <c r="D736" s="1" t="s">
        <v>727</v>
      </c>
      <c r="E736" s="1" t="s">
        <v>8</v>
      </c>
    </row>
    <row r="737" spans="1:5" ht="15">
      <c r="A737" s="1" t="str">
        <f>"82500030158"</f>
        <v>82500030158</v>
      </c>
      <c r="B737" s="1" t="s">
        <v>5</v>
      </c>
      <c r="C737" s="1" t="s">
        <v>748</v>
      </c>
      <c r="D737" s="1" t="s">
        <v>727</v>
      </c>
      <c r="E737" s="1" t="s">
        <v>8</v>
      </c>
    </row>
    <row r="738" spans="1:5" ht="15">
      <c r="A738" s="1" t="str">
        <f>"84504340153"</f>
        <v>84504340153</v>
      </c>
      <c r="B738" s="1" t="s">
        <v>5</v>
      </c>
      <c r="C738" s="1" t="s">
        <v>749</v>
      </c>
      <c r="D738" s="1" t="s">
        <v>727</v>
      </c>
      <c r="E738" s="1" t="s">
        <v>8</v>
      </c>
    </row>
    <row r="739" spans="1:5" ht="15">
      <c r="A739" s="1" t="str">
        <f>"84504680152"</f>
        <v>84504680152</v>
      </c>
      <c r="B739" s="1" t="s">
        <v>5</v>
      </c>
      <c r="C739" s="1" t="s">
        <v>750</v>
      </c>
      <c r="D739" s="1" t="s">
        <v>727</v>
      </c>
      <c r="E739" s="1" t="s">
        <v>8</v>
      </c>
    </row>
    <row r="740" spans="1:5" ht="15">
      <c r="A740" s="1" t="str">
        <f>"82502970153"</f>
        <v>82502970153</v>
      </c>
      <c r="B740" s="1" t="s">
        <v>5</v>
      </c>
      <c r="C740" s="1" t="s">
        <v>751</v>
      </c>
      <c r="D740" s="1" t="s">
        <v>727</v>
      </c>
      <c r="E740" s="1" t="s">
        <v>8</v>
      </c>
    </row>
    <row r="741" spans="1:5" ht="15">
      <c r="A741" s="1" t="str">
        <f>"82501550154"</f>
        <v>82501550154</v>
      </c>
      <c r="B741" s="1" t="s">
        <v>5</v>
      </c>
      <c r="C741" s="1" t="s">
        <v>752</v>
      </c>
      <c r="D741" s="1" t="s">
        <v>727</v>
      </c>
      <c r="E741" s="1" t="s">
        <v>8</v>
      </c>
    </row>
    <row r="742" spans="1:5" ht="15">
      <c r="A742" s="1" t="str">
        <f>"84507570152"</f>
        <v>84507570152</v>
      </c>
      <c r="B742" s="1" t="s">
        <v>5</v>
      </c>
      <c r="C742" s="1" t="s">
        <v>753</v>
      </c>
      <c r="D742" s="1" t="s">
        <v>727</v>
      </c>
      <c r="E742" s="1" t="s">
        <v>8</v>
      </c>
    </row>
    <row r="743" spans="1:5" ht="15">
      <c r="A743" s="1" t="str">
        <f>"84502880150"</f>
        <v>84502880150</v>
      </c>
      <c r="B743" s="1" t="s">
        <v>5</v>
      </c>
      <c r="C743" s="1" t="s">
        <v>754</v>
      </c>
      <c r="D743" s="1" t="s">
        <v>727</v>
      </c>
      <c r="E743" s="1" t="s">
        <v>8</v>
      </c>
    </row>
    <row r="744" spans="1:5" ht="15">
      <c r="A744" s="1" t="str">
        <f>"82500110158"</f>
        <v>82500110158</v>
      </c>
      <c r="B744" s="1" t="s">
        <v>5</v>
      </c>
      <c r="C744" s="1" t="s">
        <v>755</v>
      </c>
      <c r="D744" s="1" t="s">
        <v>727</v>
      </c>
      <c r="E744" s="1" t="s">
        <v>8</v>
      </c>
    </row>
    <row r="745" spans="1:5" ht="15">
      <c r="A745" s="1" t="str">
        <f>"01035470150"</f>
        <v>01035470150</v>
      </c>
      <c r="B745" s="1" t="s">
        <v>5</v>
      </c>
      <c r="C745" s="1" t="s">
        <v>756</v>
      </c>
      <c r="D745" s="1" t="s">
        <v>727</v>
      </c>
      <c r="E745" s="1" t="s">
        <v>8</v>
      </c>
    </row>
    <row r="746" spans="1:5" ht="15">
      <c r="A746" s="1" t="str">
        <f>"82502910159"</f>
        <v>82502910159</v>
      </c>
      <c r="B746" s="1" t="s">
        <v>5</v>
      </c>
      <c r="C746" s="1" t="s">
        <v>757</v>
      </c>
      <c r="D746" s="1" t="s">
        <v>727</v>
      </c>
      <c r="E746" s="1" t="s">
        <v>8</v>
      </c>
    </row>
    <row r="747" spans="1:5" ht="15">
      <c r="A747" s="1" t="str">
        <f>"84502940152"</f>
        <v>84502940152</v>
      </c>
      <c r="B747" s="1" t="s">
        <v>5</v>
      </c>
      <c r="C747" s="1" t="s">
        <v>758</v>
      </c>
      <c r="D747" s="1" t="s">
        <v>727</v>
      </c>
      <c r="E747" s="1" t="s">
        <v>8</v>
      </c>
    </row>
    <row r="748" spans="1:5" ht="15">
      <c r="A748" s="1" t="str">
        <f>"82500190150"</f>
        <v>82500190150</v>
      </c>
      <c r="B748" s="1" t="s">
        <v>5</v>
      </c>
      <c r="C748" s="1" t="s">
        <v>759</v>
      </c>
      <c r="D748" s="1" t="s">
        <v>727</v>
      </c>
      <c r="E748" s="1" t="s">
        <v>8</v>
      </c>
    </row>
    <row r="749" spans="1:5" ht="15">
      <c r="A749" s="1" t="str">
        <f>"84507390155"</f>
        <v>84507390155</v>
      </c>
      <c r="B749" s="1" t="s">
        <v>5</v>
      </c>
      <c r="C749" s="1" t="s">
        <v>760</v>
      </c>
      <c r="D749" s="1" t="s">
        <v>727</v>
      </c>
      <c r="E749" s="1" t="s">
        <v>8</v>
      </c>
    </row>
    <row r="750" spans="1:5" ht="15">
      <c r="A750" s="1" t="str">
        <f>"84507950156"</f>
        <v>84507950156</v>
      </c>
      <c r="B750" s="1" t="s">
        <v>5</v>
      </c>
      <c r="C750" s="1" t="s">
        <v>761</v>
      </c>
      <c r="D750" s="1" t="s">
        <v>727</v>
      </c>
      <c r="E750" s="1" t="s">
        <v>8</v>
      </c>
    </row>
    <row r="751" spans="1:5" ht="15">
      <c r="A751" s="1" t="str">
        <f>"84504300157"</f>
        <v>84504300157</v>
      </c>
      <c r="B751" s="1" t="s">
        <v>5</v>
      </c>
      <c r="C751" s="1" t="s">
        <v>762</v>
      </c>
      <c r="D751" s="1" t="s">
        <v>727</v>
      </c>
      <c r="E751" s="1" t="s">
        <v>8</v>
      </c>
    </row>
    <row r="752" spans="1:5" ht="15">
      <c r="A752" s="1" t="str">
        <f>"82503970152"</f>
        <v>82503970152</v>
      </c>
      <c r="B752" s="1" t="s">
        <v>5</v>
      </c>
      <c r="C752" s="1" t="s">
        <v>763</v>
      </c>
      <c r="D752" s="1" t="s">
        <v>727</v>
      </c>
      <c r="E752" s="1" t="s">
        <v>8</v>
      </c>
    </row>
    <row r="753" spans="1:5" ht="15">
      <c r="A753" s="1" t="str">
        <f>"82501480154"</f>
        <v>82501480154</v>
      </c>
      <c r="B753" s="1" t="s">
        <v>5</v>
      </c>
      <c r="C753" s="1" t="s">
        <v>764</v>
      </c>
      <c r="D753" s="1" t="s">
        <v>727</v>
      </c>
      <c r="E753" s="1" t="s">
        <v>8</v>
      </c>
    </row>
    <row r="754" spans="1:5" ht="15">
      <c r="A754" s="1" t="str">
        <f>"84503520151"</f>
        <v>84503520151</v>
      </c>
      <c r="B754" s="1" t="s">
        <v>5</v>
      </c>
      <c r="C754" s="1" t="s">
        <v>765</v>
      </c>
      <c r="D754" s="1" t="s">
        <v>727</v>
      </c>
      <c r="E754" s="1" t="s">
        <v>8</v>
      </c>
    </row>
    <row r="755" spans="1:5" ht="15">
      <c r="A755" s="1" t="str">
        <f>"84506650153"</f>
        <v>84506650153</v>
      </c>
      <c r="B755" s="1" t="s">
        <v>5</v>
      </c>
      <c r="C755" s="1" t="s">
        <v>766</v>
      </c>
      <c r="D755" s="1" t="s">
        <v>727</v>
      </c>
      <c r="E755" s="1" t="s">
        <v>8</v>
      </c>
    </row>
    <row r="756" spans="1:5" ht="15">
      <c r="A756" s="1" t="str">
        <f>"84503000154"</f>
        <v>84503000154</v>
      </c>
      <c r="B756" s="1" t="s">
        <v>5</v>
      </c>
      <c r="C756" s="1" t="s">
        <v>767</v>
      </c>
      <c r="D756" s="1" t="s">
        <v>727</v>
      </c>
      <c r="E756" s="1" t="s">
        <v>8</v>
      </c>
    </row>
    <row r="757" spans="1:5" ht="15">
      <c r="A757" s="1" t="str">
        <f>"82500350150"</f>
        <v>82500350150</v>
      </c>
      <c r="B757" s="1" t="s">
        <v>5</v>
      </c>
      <c r="C757" s="1" t="s">
        <v>768</v>
      </c>
      <c r="D757" s="1" t="s">
        <v>727</v>
      </c>
      <c r="E757" s="1" t="s">
        <v>8</v>
      </c>
    </row>
    <row r="758" spans="1:5" ht="15">
      <c r="A758" s="1" t="str">
        <f>"84507970154"</f>
        <v>84507970154</v>
      </c>
      <c r="B758" s="1" t="s">
        <v>5</v>
      </c>
      <c r="C758" s="1" t="s">
        <v>769</v>
      </c>
      <c r="D758" s="1" t="s">
        <v>727</v>
      </c>
      <c r="E758" s="1" t="s">
        <v>8</v>
      </c>
    </row>
    <row r="759" spans="1:5" ht="15">
      <c r="A759" s="1" t="str">
        <f>"03946010158"</f>
        <v>03946010158</v>
      </c>
      <c r="B759" s="1" t="s">
        <v>5</v>
      </c>
      <c r="C759" s="1" t="s">
        <v>770</v>
      </c>
      <c r="D759" s="1" t="s">
        <v>727</v>
      </c>
      <c r="E759" s="1" t="s">
        <v>8</v>
      </c>
    </row>
    <row r="760" spans="1:5" ht="15">
      <c r="A760" s="1" t="str">
        <f>"84503930152"</f>
        <v>84503930152</v>
      </c>
      <c r="B760" s="1" t="s">
        <v>5</v>
      </c>
      <c r="C760" s="1" t="s">
        <v>771</v>
      </c>
      <c r="D760" s="1" t="s">
        <v>727</v>
      </c>
      <c r="E760" s="1" t="s">
        <v>8</v>
      </c>
    </row>
    <row r="761" spans="1:5" ht="15">
      <c r="A761" s="1" t="str">
        <f>"03946030156"</f>
        <v>03946030156</v>
      </c>
      <c r="B761" s="1" t="s">
        <v>5</v>
      </c>
      <c r="C761" s="1" t="s">
        <v>772</v>
      </c>
      <c r="D761" s="1" t="s">
        <v>727</v>
      </c>
      <c r="E761" s="1" t="s">
        <v>8</v>
      </c>
    </row>
    <row r="762" spans="1:5" ht="15">
      <c r="A762" s="1" t="str">
        <f>"01479390153"</f>
        <v>01479390153</v>
      </c>
      <c r="B762" s="1" t="s">
        <v>5</v>
      </c>
      <c r="C762" s="1" t="s">
        <v>773</v>
      </c>
      <c r="D762" s="1" t="s">
        <v>727</v>
      </c>
      <c r="E762" s="1" t="s">
        <v>8</v>
      </c>
    </row>
    <row r="763" spans="1:5" ht="15">
      <c r="A763" s="1" t="str">
        <f>"82502920158"</f>
        <v>82502920158</v>
      </c>
      <c r="B763" s="1" t="s">
        <v>5</v>
      </c>
      <c r="C763" s="1" t="s">
        <v>774</v>
      </c>
      <c r="D763" s="1" t="s">
        <v>727</v>
      </c>
      <c r="E763" s="1" t="s">
        <v>8</v>
      </c>
    </row>
    <row r="764" spans="1:5" ht="15">
      <c r="A764" s="1" t="str">
        <f>"00970030151"</f>
        <v>00970030151</v>
      </c>
      <c r="B764" s="1" t="s">
        <v>5</v>
      </c>
      <c r="C764" s="1" t="s">
        <v>775</v>
      </c>
      <c r="D764" s="1" t="s">
        <v>727</v>
      </c>
      <c r="E764" s="1" t="s">
        <v>8</v>
      </c>
    </row>
    <row r="765" spans="1:5" ht="15">
      <c r="A765" s="1" t="str">
        <f>"84503680153"</f>
        <v>84503680153</v>
      </c>
      <c r="B765" s="1" t="s">
        <v>5</v>
      </c>
      <c r="C765" s="1" t="s">
        <v>776</v>
      </c>
      <c r="D765" s="1" t="s">
        <v>727</v>
      </c>
      <c r="E765" s="1" t="s">
        <v>8</v>
      </c>
    </row>
    <row r="766" spans="1:5" ht="15">
      <c r="A766" s="1" t="str">
        <f>"84503320156"</f>
        <v>84503320156</v>
      </c>
      <c r="B766" s="1" t="s">
        <v>5</v>
      </c>
      <c r="C766" s="1" t="s">
        <v>777</v>
      </c>
      <c r="D766" s="1" t="s">
        <v>727</v>
      </c>
      <c r="E766" s="1" t="s">
        <v>8</v>
      </c>
    </row>
    <row r="767" spans="1:5" ht="15">
      <c r="A767" s="1" t="str">
        <f>"82502410150"</f>
        <v>82502410150</v>
      </c>
      <c r="B767" s="1" t="s">
        <v>5</v>
      </c>
      <c r="C767" s="1" t="s">
        <v>778</v>
      </c>
      <c r="D767" s="1" t="s">
        <v>727</v>
      </c>
      <c r="E767" s="1" t="s">
        <v>8</v>
      </c>
    </row>
    <row r="768" spans="1:5" ht="15">
      <c r="A768" s="1" t="str">
        <f>"84503080156"</f>
        <v>84503080156</v>
      </c>
      <c r="B768" s="1" t="s">
        <v>5</v>
      </c>
      <c r="C768" s="1" t="s">
        <v>779</v>
      </c>
      <c r="D768" s="1" t="s">
        <v>727</v>
      </c>
      <c r="E768" s="1" t="s">
        <v>8</v>
      </c>
    </row>
    <row r="769" spans="1:5" ht="15">
      <c r="A769" s="1" t="str">
        <f>"84502960150"</f>
        <v>84502960150</v>
      </c>
      <c r="B769" s="1" t="s">
        <v>5</v>
      </c>
      <c r="C769" s="1" t="s">
        <v>780</v>
      </c>
      <c r="D769" s="1" t="s">
        <v>727</v>
      </c>
      <c r="E769" s="1" t="s">
        <v>8</v>
      </c>
    </row>
    <row r="770" spans="1:5" ht="15">
      <c r="A770" s="1" t="str">
        <f>"84507350159"</f>
        <v>84507350159</v>
      </c>
      <c r="B770" s="1" t="s">
        <v>5</v>
      </c>
      <c r="C770" s="1" t="s">
        <v>781</v>
      </c>
      <c r="D770" s="1" t="s">
        <v>727</v>
      </c>
      <c r="E770" s="1" t="s">
        <v>8</v>
      </c>
    </row>
    <row r="771" spans="1:5" ht="15">
      <c r="A771" s="1" t="str">
        <f>"02254070150"</f>
        <v>02254070150</v>
      </c>
      <c r="B771" s="1" t="s">
        <v>5</v>
      </c>
      <c r="C771" s="1" t="s">
        <v>782</v>
      </c>
      <c r="D771" s="1" t="s">
        <v>783</v>
      </c>
      <c r="E771" s="1" t="s">
        <v>8</v>
      </c>
    </row>
    <row r="772" spans="1:5" ht="15">
      <c r="A772" s="1" t="str">
        <f>"02310520156"</f>
        <v>02310520156</v>
      </c>
      <c r="B772" s="1" t="s">
        <v>5</v>
      </c>
      <c r="C772" s="1" t="s">
        <v>784</v>
      </c>
      <c r="D772" s="1" t="s">
        <v>783</v>
      </c>
      <c r="E772" s="1" t="s">
        <v>8</v>
      </c>
    </row>
    <row r="773" spans="1:5" ht="15">
      <c r="A773" s="1" t="str">
        <f>"83000490157"</f>
        <v>83000490157</v>
      </c>
      <c r="B773" s="1" t="s">
        <v>5</v>
      </c>
      <c r="C773" s="1" t="s">
        <v>785</v>
      </c>
      <c r="D773" s="1" t="s">
        <v>783</v>
      </c>
      <c r="E773" s="1" t="s">
        <v>8</v>
      </c>
    </row>
    <row r="774" spans="1:5" ht="15">
      <c r="A774" s="1" t="str">
        <f>"87003290159"</f>
        <v>87003290159</v>
      </c>
      <c r="B774" s="1" t="s">
        <v>5</v>
      </c>
      <c r="C774" s="1" t="s">
        <v>786</v>
      </c>
      <c r="D774" s="1" t="s">
        <v>783</v>
      </c>
      <c r="E774" s="1" t="s">
        <v>8</v>
      </c>
    </row>
    <row r="775" spans="1:5" ht="15">
      <c r="A775" s="1" t="str">
        <f>"01516690151"</f>
        <v>01516690151</v>
      </c>
      <c r="B775" s="1" t="s">
        <v>5</v>
      </c>
      <c r="C775" s="1" t="s">
        <v>787</v>
      </c>
      <c r="D775" s="1" t="s">
        <v>783</v>
      </c>
      <c r="E775" s="1" t="s">
        <v>8</v>
      </c>
    </row>
    <row r="776" spans="1:5" ht="15">
      <c r="A776" s="1" t="str">
        <f>"87005670150"</f>
        <v>87005670150</v>
      </c>
      <c r="B776" s="1" t="s">
        <v>5</v>
      </c>
      <c r="C776" s="1" t="s">
        <v>788</v>
      </c>
      <c r="D776" s="1" t="s">
        <v>783</v>
      </c>
      <c r="E776" s="1" t="s">
        <v>8</v>
      </c>
    </row>
    <row r="777" spans="1:5" ht="15">
      <c r="A777" s="1" t="str">
        <f>"87001490157"</f>
        <v>87001490157</v>
      </c>
      <c r="B777" s="1" t="s">
        <v>5</v>
      </c>
      <c r="C777" s="1" t="s">
        <v>789</v>
      </c>
      <c r="D777" s="1" t="s">
        <v>783</v>
      </c>
      <c r="E777" s="1" t="s">
        <v>8</v>
      </c>
    </row>
    <row r="778" spans="1:5" ht="15">
      <c r="A778" s="1" t="str">
        <f>"83000330155"</f>
        <v>83000330155</v>
      </c>
      <c r="B778" s="1" t="s">
        <v>5</v>
      </c>
      <c r="C778" s="1" t="s">
        <v>790</v>
      </c>
      <c r="D778" s="1" t="s">
        <v>783</v>
      </c>
      <c r="E778" s="1" t="s">
        <v>8</v>
      </c>
    </row>
    <row r="779" spans="1:5" ht="15">
      <c r="A779" s="1" t="str">
        <f>"85004390150"</f>
        <v>85004390150</v>
      </c>
      <c r="B779" s="1" t="s">
        <v>5</v>
      </c>
      <c r="C779" s="1" t="s">
        <v>791</v>
      </c>
      <c r="D779" s="1" t="s">
        <v>783</v>
      </c>
      <c r="E779" s="1" t="s">
        <v>8</v>
      </c>
    </row>
    <row r="780" spans="1:5" ht="15">
      <c r="A780" s="1" t="str">
        <f>"03959350152"</f>
        <v>03959350152</v>
      </c>
      <c r="B780" s="1" t="s">
        <v>5</v>
      </c>
      <c r="C780" s="1" t="s">
        <v>792</v>
      </c>
      <c r="D780" s="1" t="s">
        <v>783</v>
      </c>
      <c r="E780" s="1" t="s">
        <v>8</v>
      </c>
    </row>
    <row r="781" spans="1:5" ht="15">
      <c r="A781" s="1" t="str">
        <f>"83000230157"</f>
        <v>83000230157</v>
      </c>
      <c r="B781" s="1" t="s">
        <v>5</v>
      </c>
      <c r="C781" s="1" t="s">
        <v>793</v>
      </c>
      <c r="D781" s="1" t="s">
        <v>783</v>
      </c>
      <c r="E781" s="1" t="s">
        <v>8</v>
      </c>
    </row>
    <row r="782" spans="1:5" ht="15">
      <c r="A782" s="1" t="str">
        <f>"03243880154"</f>
        <v>03243880154</v>
      </c>
      <c r="B782" s="1" t="s">
        <v>5</v>
      </c>
      <c r="C782" s="1" t="s">
        <v>794</v>
      </c>
      <c r="D782" s="1" t="s">
        <v>783</v>
      </c>
      <c r="E782" s="1" t="s">
        <v>8</v>
      </c>
    </row>
    <row r="783" spans="1:5" ht="15">
      <c r="A783" s="1" t="str">
        <f>"02906850157"</f>
        <v>02906850157</v>
      </c>
      <c r="B783" s="1" t="s">
        <v>5</v>
      </c>
      <c r="C783" s="1" t="s">
        <v>795</v>
      </c>
      <c r="D783" s="1" t="s">
        <v>783</v>
      </c>
      <c r="E783" s="1" t="s">
        <v>8</v>
      </c>
    </row>
    <row r="784" spans="1:5" ht="15">
      <c r="A784" s="1" t="str">
        <f>"02843410156"</f>
        <v>02843410156</v>
      </c>
      <c r="B784" s="1" t="s">
        <v>5</v>
      </c>
      <c r="C784" s="1" t="s">
        <v>796</v>
      </c>
      <c r="D784" s="1" t="s">
        <v>783</v>
      </c>
      <c r="E784" s="1" t="s">
        <v>8</v>
      </c>
    </row>
    <row r="785" spans="1:5" ht="15">
      <c r="A785" s="1" t="str">
        <f>"03602230157"</f>
        <v>03602230157</v>
      </c>
      <c r="B785" s="1" t="s">
        <v>5</v>
      </c>
      <c r="C785" s="1" t="s">
        <v>797</v>
      </c>
      <c r="D785" s="1" t="s">
        <v>783</v>
      </c>
      <c r="E785" s="1" t="s">
        <v>8</v>
      </c>
    </row>
    <row r="786" spans="1:5" ht="15">
      <c r="A786" s="1" t="str">
        <f>"87003770150"</f>
        <v>87003770150</v>
      </c>
      <c r="B786" s="1" t="s">
        <v>5</v>
      </c>
      <c r="C786" s="1" t="s">
        <v>798</v>
      </c>
      <c r="D786" s="1" t="s">
        <v>783</v>
      </c>
      <c r="E786" s="1" t="s">
        <v>8</v>
      </c>
    </row>
    <row r="787" spans="1:5" ht="15">
      <c r="A787" s="1" t="str">
        <f>"01495680157"</f>
        <v>01495680157</v>
      </c>
      <c r="B787" s="1" t="s">
        <v>5</v>
      </c>
      <c r="C787" s="1" t="s">
        <v>799</v>
      </c>
      <c r="D787" s="1" t="s">
        <v>783</v>
      </c>
      <c r="E787" s="1" t="s">
        <v>8</v>
      </c>
    </row>
    <row r="788" spans="1:5" ht="15">
      <c r="A788" s="1" t="str">
        <f>"87001790150"</f>
        <v>87001790150</v>
      </c>
      <c r="B788" s="1" t="s">
        <v>5</v>
      </c>
      <c r="C788" s="1" t="s">
        <v>800</v>
      </c>
      <c r="D788" s="1" t="s">
        <v>783</v>
      </c>
      <c r="E788" s="1" t="s">
        <v>8</v>
      </c>
    </row>
    <row r="789" spans="1:5" ht="15">
      <c r="A789" s="1" t="str">
        <f>"87003810154"</f>
        <v>87003810154</v>
      </c>
      <c r="B789" s="1" t="s">
        <v>5</v>
      </c>
      <c r="C789" s="1" t="s">
        <v>801</v>
      </c>
      <c r="D789" s="1" t="s">
        <v>783</v>
      </c>
      <c r="E789" s="1" t="s">
        <v>8</v>
      </c>
    </row>
    <row r="790" spans="1:5" ht="15">
      <c r="A790" s="1" t="str">
        <f>"83000130159"</f>
        <v>83000130159</v>
      </c>
      <c r="B790" s="1" t="s">
        <v>5</v>
      </c>
      <c r="C790" s="1" t="s">
        <v>802</v>
      </c>
      <c r="D790" s="1" t="s">
        <v>783</v>
      </c>
      <c r="E790" s="1" t="s">
        <v>8</v>
      </c>
    </row>
    <row r="791" spans="1:5" ht="15">
      <c r="A791" s="1" t="str">
        <f>"01566130157"</f>
        <v>01566130157</v>
      </c>
      <c r="B791" s="1" t="s">
        <v>5</v>
      </c>
      <c r="C791" s="1" t="s">
        <v>803</v>
      </c>
      <c r="D791" s="1" t="s">
        <v>783</v>
      </c>
      <c r="E791" s="1" t="s">
        <v>8</v>
      </c>
    </row>
    <row r="792" spans="1:5" ht="15">
      <c r="A792" s="1" t="str">
        <f>"03032720157"</f>
        <v>03032720157</v>
      </c>
      <c r="B792" s="1" t="s">
        <v>5</v>
      </c>
      <c r="C792" s="1" t="s">
        <v>804</v>
      </c>
      <c r="D792" s="1" t="s">
        <v>783</v>
      </c>
      <c r="E792" s="1" t="s">
        <v>8</v>
      </c>
    </row>
    <row r="793" spans="1:5" ht="15">
      <c r="A793" s="1" t="str">
        <f>"02846660153"</f>
        <v>02846660153</v>
      </c>
      <c r="B793" s="1" t="s">
        <v>5</v>
      </c>
      <c r="C793" s="1" t="s">
        <v>805</v>
      </c>
      <c r="D793" s="1" t="s">
        <v>783</v>
      </c>
      <c r="E793" s="1" t="s">
        <v>8</v>
      </c>
    </row>
    <row r="794" spans="1:5" ht="15">
      <c r="A794" s="1" t="str">
        <f>"83008920155"</f>
        <v>83008920155</v>
      </c>
      <c r="B794" s="1" t="s">
        <v>5</v>
      </c>
      <c r="C794" s="1" t="s">
        <v>806</v>
      </c>
      <c r="D794" s="1" t="s">
        <v>783</v>
      </c>
      <c r="E794" s="1" t="s">
        <v>8</v>
      </c>
    </row>
    <row r="795" spans="1:5" ht="15">
      <c r="A795" s="1" t="str">
        <f>"00834770158"</f>
        <v>00834770158</v>
      </c>
      <c r="B795" s="1" t="s">
        <v>5</v>
      </c>
      <c r="C795" s="1" t="s">
        <v>807</v>
      </c>
      <c r="D795" s="1" t="s">
        <v>783</v>
      </c>
      <c r="E795" s="1" t="s">
        <v>8</v>
      </c>
    </row>
    <row r="796" spans="1:5" ht="15">
      <c r="A796" s="1" t="str">
        <f>"01063800153"</f>
        <v>01063800153</v>
      </c>
      <c r="B796" s="1" t="s">
        <v>5</v>
      </c>
      <c r="C796" s="1" t="s">
        <v>808</v>
      </c>
      <c r="D796" s="1" t="s">
        <v>783</v>
      </c>
      <c r="E796" s="1" t="s">
        <v>8</v>
      </c>
    </row>
    <row r="797" spans="1:5" ht="15">
      <c r="A797" s="1" t="str">
        <f>"83000890158"</f>
        <v>83000890158</v>
      </c>
      <c r="B797" s="1" t="s">
        <v>5</v>
      </c>
      <c r="C797" s="1" t="s">
        <v>809</v>
      </c>
      <c r="D797" s="1" t="s">
        <v>783</v>
      </c>
      <c r="E797" s="1" t="s">
        <v>8</v>
      </c>
    </row>
    <row r="798" spans="1:5" ht="15">
      <c r="A798" s="1" t="str">
        <f>"03340310154"</f>
        <v>03340310154</v>
      </c>
      <c r="B798" s="1" t="s">
        <v>5</v>
      </c>
      <c r="C798" s="1" t="s">
        <v>810</v>
      </c>
      <c r="D798" s="1" t="s">
        <v>783</v>
      </c>
      <c r="E798" s="1" t="s">
        <v>8</v>
      </c>
    </row>
    <row r="799" spans="1:5" ht="15">
      <c r="A799" s="1" t="str">
        <f>"83005620154"</f>
        <v>83005620154</v>
      </c>
      <c r="B799" s="1" t="s">
        <v>5</v>
      </c>
      <c r="C799" s="1" t="s">
        <v>811</v>
      </c>
      <c r="D799" s="1" t="s">
        <v>783</v>
      </c>
      <c r="E799" s="1" t="s">
        <v>8</v>
      </c>
    </row>
    <row r="800" spans="1:5" ht="15">
      <c r="A800" s="1" t="str">
        <f>"02968150157"</f>
        <v>02968150157</v>
      </c>
      <c r="B800" s="1" t="s">
        <v>5</v>
      </c>
      <c r="C800" s="1" t="s">
        <v>812</v>
      </c>
      <c r="D800" s="1" t="s">
        <v>783</v>
      </c>
      <c r="E800" s="1" t="s">
        <v>8</v>
      </c>
    </row>
    <row r="801" spans="1:5" ht="15">
      <c r="A801" s="1" t="str">
        <f>"01039700156"</f>
        <v>01039700156</v>
      </c>
      <c r="B801" s="1" t="s">
        <v>5</v>
      </c>
      <c r="C801" s="1" t="s">
        <v>813</v>
      </c>
      <c r="D801" s="1" t="s">
        <v>783</v>
      </c>
      <c r="E801" s="1" t="s">
        <v>8</v>
      </c>
    </row>
    <row r="802" spans="1:5" ht="15">
      <c r="A802" s="1" t="str">
        <f>"01745100154"</f>
        <v>01745100154</v>
      </c>
      <c r="B802" s="1" t="s">
        <v>5</v>
      </c>
      <c r="C802" s="1" t="s">
        <v>814</v>
      </c>
      <c r="D802" s="1" t="s">
        <v>783</v>
      </c>
      <c r="E802" s="1" t="s">
        <v>8</v>
      </c>
    </row>
    <row r="803" spans="1:5" ht="15">
      <c r="A803" s="1" t="str">
        <f>"02863360158"</f>
        <v>02863360158</v>
      </c>
      <c r="B803" s="1" t="s">
        <v>5</v>
      </c>
      <c r="C803" s="1" t="s">
        <v>815</v>
      </c>
      <c r="D803" s="1" t="s">
        <v>783</v>
      </c>
      <c r="E803" s="1" t="s">
        <v>8</v>
      </c>
    </row>
    <row r="804" spans="1:5" ht="15">
      <c r="A804" s="1" t="str">
        <f>"03613110158"</f>
        <v>03613110158</v>
      </c>
      <c r="B804" s="1" t="s">
        <v>5</v>
      </c>
      <c r="C804" s="1" t="s">
        <v>816</v>
      </c>
      <c r="D804" s="1" t="s">
        <v>783</v>
      </c>
      <c r="E804" s="1" t="s">
        <v>8</v>
      </c>
    </row>
    <row r="805" spans="1:5" ht="15">
      <c r="A805" s="1" t="str">
        <f>"02030880153"</f>
        <v>02030880153</v>
      </c>
      <c r="B805" s="1" t="s">
        <v>5</v>
      </c>
      <c r="C805" s="1" t="s">
        <v>817</v>
      </c>
      <c r="D805" s="1" t="s">
        <v>783</v>
      </c>
      <c r="E805" s="1" t="s">
        <v>8</v>
      </c>
    </row>
    <row r="806" spans="1:5" ht="15">
      <c r="A806" s="1" t="str">
        <f>"02965420157"</f>
        <v>02965420157</v>
      </c>
      <c r="B806" s="1" t="s">
        <v>5</v>
      </c>
      <c r="C806" s="1" t="s">
        <v>818</v>
      </c>
      <c r="D806" s="1" t="s">
        <v>783</v>
      </c>
      <c r="E806" s="1" t="s">
        <v>8</v>
      </c>
    </row>
    <row r="807" spans="1:5" ht="15">
      <c r="A807" s="1" t="str">
        <f>"01731060156"</f>
        <v>01731060156</v>
      </c>
      <c r="B807" s="1" t="s">
        <v>5</v>
      </c>
      <c r="C807" s="1" t="s">
        <v>819</v>
      </c>
      <c r="D807" s="1" t="s">
        <v>783</v>
      </c>
      <c r="E807" s="1" t="s">
        <v>8</v>
      </c>
    </row>
    <row r="808" spans="1:5" ht="15">
      <c r="A808" s="1" t="str">
        <f>"87003990154"</f>
        <v>87003990154</v>
      </c>
      <c r="B808" s="1" t="s">
        <v>5</v>
      </c>
      <c r="C808" s="1" t="s">
        <v>820</v>
      </c>
      <c r="D808" s="1" t="s">
        <v>783</v>
      </c>
      <c r="E808" s="1" t="s">
        <v>8</v>
      </c>
    </row>
    <row r="809" spans="1:5" ht="15">
      <c r="A809" s="1" t="str">
        <f>"83003560154"</f>
        <v>83003560154</v>
      </c>
      <c r="B809" s="1" t="s">
        <v>5</v>
      </c>
      <c r="C809" s="1" t="s">
        <v>821</v>
      </c>
      <c r="D809" s="1" t="s">
        <v>783</v>
      </c>
      <c r="E809" s="1" t="s">
        <v>8</v>
      </c>
    </row>
    <row r="810" spans="1:5" ht="15">
      <c r="A810" s="1" t="str">
        <f>"02924070150"</f>
        <v>02924070150</v>
      </c>
      <c r="B810" s="1" t="s">
        <v>5</v>
      </c>
      <c r="C810" s="1" t="s">
        <v>822</v>
      </c>
      <c r="D810" s="1" t="s">
        <v>783</v>
      </c>
      <c r="E810" s="1" t="s">
        <v>8</v>
      </c>
    </row>
    <row r="811" spans="1:5" ht="15">
      <c r="A811" s="1" t="str">
        <f>"87002810155"</f>
        <v>87002810155</v>
      </c>
      <c r="B811" s="1" t="s">
        <v>5</v>
      </c>
      <c r="C811" s="1" t="s">
        <v>823</v>
      </c>
      <c r="D811" s="1" t="s">
        <v>783</v>
      </c>
      <c r="E811" s="1" t="s">
        <v>8</v>
      </c>
    </row>
    <row r="812" spans="1:5" ht="15">
      <c r="A812" s="1" t="str">
        <f>"00870790151"</f>
        <v>00870790151</v>
      </c>
      <c r="B812" s="1" t="s">
        <v>5</v>
      </c>
      <c r="C812" s="1" t="s">
        <v>824</v>
      </c>
      <c r="D812" s="1" t="s">
        <v>783</v>
      </c>
      <c r="E812" s="1" t="s">
        <v>8</v>
      </c>
    </row>
    <row r="813" spans="1:5" ht="15">
      <c r="A813" s="1" t="str">
        <f>"01650780156"</f>
        <v>01650780156</v>
      </c>
      <c r="B813" s="1" t="s">
        <v>5</v>
      </c>
      <c r="C813" s="1" t="s">
        <v>825</v>
      </c>
      <c r="D813" s="1" t="s">
        <v>783</v>
      </c>
      <c r="E813" s="1" t="s">
        <v>8</v>
      </c>
    </row>
    <row r="814" spans="1:5" ht="15">
      <c r="A814" s="1" t="str">
        <f>"00866640154"</f>
        <v>00866640154</v>
      </c>
      <c r="B814" s="1" t="s">
        <v>5</v>
      </c>
      <c r="C814" s="1" t="s">
        <v>826</v>
      </c>
      <c r="D814" s="1" t="s">
        <v>783</v>
      </c>
      <c r="E814" s="1" t="s">
        <v>8</v>
      </c>
    </row>
    <row r="815" spans="1:5" ht="15">
      <c r="A815" s="1" t="str">
        <f>"87003530158"</f>
        <v>87003530158</v>
      </c>
      <c r="B815" s="1" t="s">
        <v>5</v>
      </c>
      <c r="C815" s="1" t="s">
        <v>827</v>
      </c>
      <c r="D815" s="1" t="s">
        <v>783</v>
      </c>
      <c r="E815" s="1" t="s">
        <v>8</v>
      </c>
    </row>
    <row r="816" spans="1:5" ht="15">
      <c r="A816" s="1" t="str">
        <f>"83007340157"</f>
        <v>83007340157</v>
      </c>
      <c r="B816" s="1" t="s">
        <v>5</v>
      </c>
      <c r="C816" s="1" t="s">
        <v>828</v>
      </c>
      <c r="D816" s="1" t="s">
        <v>783</v>
      </c>
      <c r="E816" s="1" t="s">
        <v>8</v>
      </c>
    </row>
    <row r="817" spans="1:5" ht="15">
      <c r="A817" s="1" t="str">
        <f>"01482570155"</f>
        <v>01482570155</v>
      </c>
      <c r="B817" s="1" t="s">
        <v>5</v>
      </c>
      <c r="C817" s="1" t="s">
        <v>829</v>
      </c>
      <c r="D817" s="1" t="s">
        <v>783</v>
      </c>
      <c r="E817" s="1" t="s">
        <v>8</v>
      </c>
    </row>
    <row r="818" spans="1:5" ht="15">
      <c r="A818" s="1" t="str">
        <f>"00841910151"</f>
        <v>00841910151</v>
      </c>
      <c r="B818" s="1" t="s">
        <v>5</v>
      </c>
      <c r="C818" s="1" t="s">
        <v>830</v>
      </c>
      <c r="D818" s="1" t="s">
        <v>783</v>
      </c>
      <c r="E818" s="1" t="s">
        <v>8</v>
      </c>
    </row>
    <row r="819" spans="1:5" ht="15">
      <c r="A819" s="1" t="str">
        <f>"03131650156"</f>
        <v>03131650156</v>
      </c>
      <c r="B819" s="1" t="s">
        <v>5</v>
      </c>
      <c r="C819" s="1" t="s">
        <v>831</v>
      </c>
      <c r="D819" s="1" t="s">
        <v>783</v>
      </c>
      <c r="E819" s="1" t="s">
        <v>8</v>
      </c>
    </row>
    <row r="820" spans="1:5" ht="15">
      <c r="A820" s="1" t="str">
        <f>"83003380157"</f>
        <v>83003380157</v>
      </c>
      <c r="B820" s="1" t="s">
        <v>5</v>
      </c>
      <c r="C820" s="1" t="s">
        <v>832</v>
      </c>
      <c r="D820" s="1" t="s">
        <v>783</v>
      </c>
      <c r="E820" s="1" t="s">
        <v>8</v>
      </c>
    </row>
    <row r="821" spans="1:5" ht="15">
      <c r="A821" s="1" t="str">
        <f>"83001210158"</f>
        <v>83001210158</v>
      </c>
      <c r="B821" s="1" t="s">
        <v>5</v>
      </c>
      <c r="C821" s="1" t="s">
        <v>833</v>
      </c>
      <c r="D821" s="1" t="s">
        <v>783</v>
      </c>
      <c r="E821" s="1" t="s">
        <v>8</v>
      </c>
    </row>
    <row r="822" spans="1:5" ht="15">
      <c r="A822" s="1" t="str">
        <f>"03245720150"</f>
        <v>03245720150</v>
      </c>
      <c r="B822" s="1" t="s">
        <v>5</v>
      </c>
      <c r="C822" s="1" t="s">
        <v>834</v>
      </c>
      <c r="D822" s="1" t="s">
        <v>783</v>
      </c>
      <c r="E822" s="1" t="s">
        <v>8</v>
      </c>
    </row>
    <row r="823" spans="1:5" ht="15">
      <c r="A823" s="1" t="str">
        <f>"02026560157"</f>
        <v>02026560157</v>
      </c>
      <c r="B823" s="1" t="s">
        <v>5</v>
      </c>
      <c r="C823" s="1" t="s">
        <v>835</v>
      </c>
      <c r="D823" s="1" t="s">
        <v>783</v>
      </c>
      <c r="E823" s="1" t="s">
        <v>8</v>
      </c>
    </row>
    <row r="824" spans="1:5" ht="15">
      <c r="A824" s="1" t="str">
        <f>"01310880156"</f>
        <v>01310880156</v>
      </c>
      <c r="B824" s="1" t="s">
        <v>5</v>
      </c>
      <c r="C824" s="1" t="s">
        <v>836</v>
      </c>
      <c r="D824" s="1" t="s">
        <v>837</v>
      </c>
      <c r="E824" s="1" t="s">
        <v>8</v>
      </c>
    </row>
    <row r="825" spans="1:5" ht="15">
      <c r="A825" s="1" t="str">
        <f>"03623810151"</f>
        <v>03623810151</v>
      </c>
      <c r="B825" s="1" t="s">
        <v>5</v>
      </c>
      <c r="C825" s="1" t="s">
        <v>838</v>
      </c>
      <c r="D825" s="1" t="s">
        <v>837</v>
      </c>
      <c r="E825" s="1" t="s">
        <v>8</v>
      </c>
    </row>
    <row r="826" spans="1:5" ht="15">
      <c r="A826" s="1" t="str">
        <f>"01336730153"</f>
        <v>01336730153</v>
      </c>
      <c r="B826" s="1" t="s">
        <v>5</v>
      </c>
      <c r="C826" s="1" t="s">
        <v>839</v>
      </c>
      <c r="D826" s="1" t="s">
        <v>837</v>
      </c>
      <c r="E826" s="1" t="s">
        <v>8</v>
      </c>
    </row>
    <row r="827" spans="1:5" ht="15">
      <c r="A827" s="1" t="str">
        <f>"03366130155"</f>
        <v>03366130155</v>
      </c>
      <c r="B827" s="1" t="s">
        <v>5</v>
      </c>
      <c r="C827" s="1" t="s">
        <v>840</v>
      </c>
      <c r="D827" s="1" t="s">
        <v>837</v>
      </c>
      <c r="E827" s="1" t="s">
        <v>8</v>
      </c>
    </row>
    <row r="828" spans="1:5" ht="15">
      <c r="A828" s="1" t="str">
        <f>"02938070154"</f>
        <v>02938070154</v>
      </c>
      <c r="B828" s="1" t="s">
        <v>5</v>
      </c>
      <c r="C828" s="1" t="s">
        <v>841</v>
      </c>
      <c r="D828" s="1" t="s">
        <v>837</v>
      </c>
      <c r="E828" s="1" t="s">
        <v>8</v>
      </c>
    </row>
    <row r="829" spans="1:5" ht="15">
      <c r="A829" s="1" t="str">
        <f>"80101990150"</f>
        <v>80101990150</v>
      </c>
      <c r="B829" s="1" t="s">
        <v>5</v>
      </c>
      <c r="C829" s="1" t="s">
        <v>842</v>
      </c>
      <c r="D829" s="1" t="s">
        <v>837</v>
      </c>
      <c r="E829" s="1" t="s">
        <v>8</v>
      </c>
    </row>
    <row r="830" spans="1:5" ht="15">
      <c r="A830" s="1" t="str">
        <f>"04669050967"</f>
        <v>04669050967</v>
      </c>
      <c r="B830" s="1" t="s">
        <v>5</v>
      </c>
      <c r="C830" s="1" t="s">
        <v>843</v>
      </c>
      <c r="D830" s="1" t="s">
        <v>837</v>
      </c>
      <c r="E830" s="1" t="s">
        <v>8</v>
      </c>
    </row>
    <row r="831" spans="1:5" ht="15">
      <c r="A831" s="1" t="str">
        <f>"82000710150"</f>
        <v>82000710150</v>
      </c>
      <c r="B831" s="1" t="s">
        <v>5</v>
      </c>
      <c r="C831" s="1" t="s">
        <v>844</v>
      </c>
      <c r="D831" s="1" t="s">
        <v>837</v>
      </c>
      <c r="E831" s="1" t="s">
        <v>8</v>
      </c>
    </row>
    <row r="832" spans="1:5" ht="15">
      <c r="A832" s="1" t="str">
        <f>"83504250156"</f>
        <v>83504250156</v>
      </c>
      <c r="B832" s="1" t="s">
        <v>5</v>
      </c>
      <c r="C832" s="1" t="s">
        <v>845</v>
      </c>
      <c r="D832" s="1" t="s">
        <v>837</v>
      </c>
      <c r="E832" s="1" t="s">
        <v>8</v>
      </c>
    </row>
    <row r="833" spans="1:5" ht="15">
      <c r="A833" s="1" t="str">
        <f>"80109890154"</f>
        <v>80109890154</v>
      </c>
      <c r="B833" s="1" t="s">
        <v>5</v>
      </c>
      <c r="C833" s="1" t="s">
        <v>846</v>
      </c>
      <c r="D833" s="1" t="s">
        <v>837</v>
      </c>
      <c r="E833" s="1" t="s">
        <v>8</v>
      </c>
    </row>
    <row r="834" spans="1:5" ht="15">
      <c r="A834" s="1" t="str">
        <f>"01554230159"</f>
        <v>01554230159</v>
      </c>
      <c r="B834" s="1" t="s">
        <v>5</v>
      </c>
      <c r="C834" s="1" t="s">
        <v>847</v>
      </c>
      <c r="D834" s="1" t="s">
        <v>837</v>
      </c>
      <c r="E834" s="1" t="s">
        <v>8</v>
      </c>
    </row>
    <row r="835" spans="1:5" ht="15">
      <c r="A835" s="1" t="str">
        <f>"03365620156"</f>
        <v>03365620156</v>
      </c>
      <c r="B835" s="1" t="s">
        <v>5</v>
      </c>
      <c r="C835" s="1" t="s">
        <v>848</v>
      </c>
      <c r="D835" s="1" t="s">
        <v>837</v>
      </c>
      <c r="E835" s="1" t="s">
        <v>8</v>
      </c>
    </row>
    <row r="836" spans="1:5" ht="15">
      <c r="A836" s="1" t="str">
        <f>"82000810158"</f>
        <v>82000810158</v>
      </c>
      <c r="B836" s="1" t="s">
        <v>5</v>
      </c>
      <c r="C836" s="1" t="s">
        <v>849</v>
      </c>
      <c r="D836" s="1" t="s">
        <v>837</v>
      </c>
      <c r="E836" s="1" t="s">
        <v>8</v>
      </c>
    </row>
    <row r="837" spans="1:5" ht="15">
      <c r="A837" s="1" t="str">
        <f>"80121330155"</f>
        <v>80121330155</v>
      </c>
      <c r="B837" s="1" t="s">
        <v>5</v>
      </c>
      <c r="C837" s="1" t="s">
        <v>850</v>
      </c>
      <c r="D837" s="1" t="s">
        <v>837</v>
      </c>
      <c r="E837" s="1" t="s">
        <v>8</v>
      </c>
    </row>
    <row r="838" spans="1:5" ht="15">
      <c r="A838" s="1" t="str">
        <f>"02030870154"</f>
        <v>02030870154</v>
      </c>
      <c r="B838" s="1" t="s">
        <v>5</v>
      </c>
      <c r="C838" s="1" t="s">
        <v>851</v>
      </c>
      <c r="D838" s="1" t="s">
        <v>837</v>
      </c>
      <c r="E838" s="1" t="s">
        <v>8</v>
      </c>
    </row>
    <row r="839" spans="1:5" ht="15">
      <c r="A839" s="1" t="str">
        <f>"00801220153"</f>
        <v>00801220153</v>
      </c>
      <c r="B839" s="1" t="s">
        <v>5</v>
      </c>
      <c r="C839" s="1" t="s">
        <v>852</v>
      </c>
      <c r="D839" s="1" t="s">
        <v>837</v>
      </c>
      <c r="E839" s="1" t="s">
        <v>8</v>
      </c>
    </row>
    <row r="840" spans="1:5" ht="15">
      <c r="A840" s="1" t="str">
        <f>"00935810150"</f>
        <v>00935810150</v>
      </c>
      <c r="B840" s="1" t="s">
        <v>5</v>
      </c>
      <c r="C840" s="1" t="s">
        <v>853</v>
      </c>
      <c r="D840" s="1" t="s">
        <v>837</v>
      </c>
      <c r="E840" s="1" t="s">
        <v>8</v>
      </c>
    </row>
    <row r="841" spans="1:5" ht="15">
      <c r="A841" s="1" t="str">
        <f>"80137950152"</f>
        <v>80137950152</v>
      </c>
      <c r="B841" s="1" t="s">
        <v>5</v>
      </c>
      <c r="C841" s="1" t="s">
        <v>854</v>
      </c>
      <c r="D841" s="1" t="s">
        <v>837</v>
      </c>
      <c r="E841" s="1" t="s">
        <v>8</v>
      </c>
    </row>
    <row r="842" spans="1:5" ht="15">
      <c r="A842" s="1" t="str">
        <f>"03482920158"</f>
        <v>03482920158</v>
      </c>
      <c r="B842" s="1" t="s">
        <v>5</v>
      </c>
      <c r="C842" s="1" t="s">
        <v>855</v>
      </c>
      <c r="D842" s="1" t="s">
        <v>837</v>
      </c>
      <c r="E842" s="1" t="s">
        <v>8</v>
      </c>
    </row>
    <row r="843" spans="1:5" ht="15">
      <c r="A843" s="1" t="str">
        <f>"03391930157"</f>
        <v>03391930157</v>
      </c>
      <c r="B843" s="1" t="s">
        <v>5</v>
      </c>
      <c r="C843" s="1" t="s">
        <v>856</v>
      </c>
      <c r="D843" s="1" t="s">
        <v>837</v>
      </c>
      <c r="E843" s="1" t="s">
        <v>8</v>
      </c>
    </row>
    <row r="844" spans="1:5" ht="15">
      <c r="A844" s="1" t="str">
        <f>"03063770154"</f>
        <v>03063770154</v>
      </c>
      <c r="B844" s="1" t="s">
        <v>5</v>
      </c>
      <c r="C844" s="1" t="s">
        <v>857</v>
      </c>
      <c r="D844" s="1" t="s">
        <v>837</v>
      </c>
      <c r="E844" s="1" t="s">
        <v>8</v>
      </c>
    </row>
    <row r="845" spans="1:5" ht="15">
      <c r="A845" s="1" t="str">
        <f>"00873100150"</f>
        <v>00873100150</v>
      </c>
      <c r="B845" s="1" t="s">
        <v>5</v>
      </c>
      <c r="C845" s="1" t="s">
        <v>858</v>
      </c>
      <c r="D845" s="1" t="s">
        <v>837</v>
      </c>
      <c r="E845" s="1" t="s">
        <v>8</v>
      </c>
    </row>
    <row r="846" spans="1:5" ht="15">
      <c r="A846" s="1" t="str">
        <f>"80105450151"</f>
        <v>80105450151</v>
      </c>
      <c r="B846" s="1" t="s">
        <v>5</v>
      </c>
      <c r="C846" s="1" t="s">
        <v>859</v>
      </c>
      <c r="D846" s="1" t="s">
        <v>837</v>
      </c>
      <c r="E846" s="1" t="s">
        <v>8</v>
      </c>
    </row>
    <row r="847" spans="1:5" ht="15">
      <c r="A847" s="1" t="str">
        <f>"02516430150"</f>
        <v>02516430150</v>
      </c>
      <c r="B847" s="1" t="s">
        <v>5</v>
      </c>
      <c r="C847" s="1" t="s">
        <v>860</v>
      </c>
      <c r="D847" s="1" t="s">
        <v>837</v>
      </c>
      <c r="E847" s="1" t="s">
        <v>8</v>
      </c>
    </row>
    <row r="848" spans="1:5" ht="15">
      <c r="A848" s="1" t="str">
        <f>"00835500158"</f>
        <v>00835500158</v>
      </c>
      <c r="B848" s="1" t="s">
        <v>5</v>
      </c>
      <c r="C848" s="1" t="s">
        <v>861</v>
      </c>
      <c r="D848" s="1" t="s">
        <v>837</v>
      </c>
      <c r="E848" s="1" t="s">
        <v>8</v>
      </c>
    </row>
    <row r="849" spans="1:5" ht="15">
      <c r="A849" s="1" t="str">
        <f>"84501650158"</f>
        <v>84501650158</v>
      </c>
      <c r="B849" s="1" t="s">
        <v>5</v>
      </c>
      <c r="C849" s="1" t="s">
        <v>862</v>
      </c>
      <c r="D849" s="1" t="s">
        <v>837</v>
      </c>
      <c r="E849" s="1" t="s">
        <v>8</v>
      </c>
    </row>
    <row r="850" spans="1:5" ht="15">
      <c r="A850" s="1" t="str">
        <f>"02182060158"</f>
        <v>02182060158</v>
      </c>
      <c r="B850" s="1" t="s">
        <v>5</v>
      </c>
      <c r="C850" s="1" t="s">
        <v>863</v>
      </c>
      <c r="D850" s="1" t="s">
        <v>837</v>
      </c>
      <c r="E850" s="1" t="s">
        <v>8</v>
      </c>
    </row>
    <row r="851" spans="1:5" ht="15">
      <c r="A851" s="1" t="str">
        <f>"80100370156"</f>
        <v>80100370156</v>
      </c>
      <c r="B851" s="1" t="s">
        <v>5</v>
      </c>
      <c r="C851" s="1" t="s">
        <v>864</v>
      </c>
      <c r="D851" s="1" t="s">
        <v>837</v>
      </c>
      <c r="E851" s="1" t="s">
        <v>8</v>
      </c>
    </row>
    <row r="852" spans="1:5" ht="15">
      <c r="A852" s="1" t="str">
        <f>"01082050152"</f>
        <v>01082050152</v>
      </c>
      <c r="B852" s="1" t="s">
        <v>5</v>
      </c>
      <c r="C852" s="1" t="s">
        <v>865</v>
      </c>
      <c r="D852" s="1" t="s">
        <v>837</v>
      </c>
      <c r="E852" s="1" t="s">
        <v>8</v>
      </c>
    </row>
    <row r="853" spans="1:5" ht="15">
      <c r="A853" s="1" t="str">
        <f>"03674570159"</f>
        <v>03674570159</v>
      </c>
      <c r="B853" s="1" t="s">
        <v>5</v>
      </c>
      <c r="C853" s="1" t="s">
        <v>866</v>
      </c>
      <c r="D853" s="1" t="s">
        <v>837</v>
      </c>
      <c r="E853" s="1" t="s">
        <v>8</v>
      </c>
    </row>
    <row r="854" spans="1:5" ht="15">
      <c r="A854" s="1" t="str">
        <f>"83500570151"</f>
        <v>83500570151</v>
      </c>
      <c r="B854" s="1" t="s">
        <v>5</v>
      </c>
      <c r="C854" s="1" t="s">
        <v>867</v>
      </c>
      <c r="D854" s="1" t="s">
        <v>837</v>
      </c>
      <c r="E854" s="1" t="s">
        <v>8</v>
      </c>
    </row>
    <row r="855" spans="1:5" ht="15">
      <c r="A855" s="1" t="str">
        <f>"03621920150"</f>
        <v>03621920150</v>
      </c>
      <c r="B855" s="1" t="s">
        <v>5</v>
      </c>
      <c r="C855" s="1" t="s">
        <v>868</v>
      </c>
      <c r="D855" s="1" t="s">
        <v>837</v>
      </c>
      <c r="E855" s="1" t="s">
        <v>8</v>
      </c>
    </row>
    <row r="856" spans="1:5" ht="15">
      <c r="A856" s="1" t="str">
        <f>"86001510154"</f>
        <v>86001510154</v>
      </c>
      <c r="B856" s="1" t="s">
        <v>5</v>
      </c>
      <c r="C856" s="1" t="s">
        <v>869</v>
      </c>
      <c r="D856" s="1" t="s">
        <v>837</v>
      </c>
      <c r="E856" s="1" t="s">
        <v>8</v>
      </c>
    </row>
    <row r="857" spans="1:5" ht="15">
      <c r="A857" s="1" t="str">
        <f>"01217430154"</f>
        <v>01217430154</v>
      </c>
      <c r="B857" s="1" t="s">
        <v>5</v>
      </c>
      <c r="C857" s="1" t="s">
        <v>870</v>
      </c>
      <c r="D857" s="1" t="s">
        <v>837</v>
      </c>
      <c r="E857" s="1" t="s">
        <v>8</v>
      </c>
    </row>
    <row r="858" spans="1:5" ht="15">
      <c r="A858" s="1" t="str">
        <f>"84503860151"</f>
        <v>84503860151</v>
      </c>
      <c r="B858" s="1" t="s">
        <v>5</v>
      </c>
      <c r="C858" s="1" t="s">
        <v>871</v>
      </c>
      <c r="D858" s="1" t="s">
        <v>837</v>
      </c>
      <c r="E858" s="1" t="s">
        <v>8</v>
      </c>
    </row>
    <row r="859" spans="1:5" ht="15">
      <c r="A859" s="1" t="str">
        <f>"01230310151"</f>
        <v>01230310151</v>
      </c>
      <c r="B859" s="1" t="s">
        <v>5</v>
      </c>
      <c r="C859" s="1" t="s">
        <v>872</v>
      </c>
      <c r="D859" s="1" t="s">
        <v>837</v>
      </c>
      <c r="E859" s="1" t="s">
        <v>8</v>
      </c>
    </row>
    <row r="860" spans="1:5" ht="15">
      <c r="A860" s="1" t="str">
        <f>"80098810155"</f>
        <v>80098810155</v>
      </c>
      <c r="B860" s="1" t="s">
        <v>5</v>
      </c>
      <c r="C860" s="1" t="s">
        <v>873</v>
      </c>
      <c r="D860" s="1" t="s">
        <v>837</v>
      </c>
      <c r="E860" s="1" t="s">
        <v>8</v>
      </c>
    </row>
    <row r="861" spans="1:5" ht="15">
      <c r="A861" s="1" t="str">
        <f>"80100990151"</f>
        <v>80100990151</v>
      </c>
      <c r="B861" s="1" t="s">
        <v>5</v>
      </c>
      <c r="C861" s="1" t="s">
        <v>874</v>
      </c>
      <c r="D861" s="1" t="s">
        <v>837</v>
      </c>
      <c r="E861" s="1" t="s">
        <v>8</v>
      </c>
    </row>
    <row r="862" spans="1:5" ht="15">
      <c r="A862" s="1" t="str">
        <f>"01971350150"</f>
        <v>01971350150</v>
      </c>
      <c r="B862" s="1" t="s">
        <v>5</v>
      </c>
      <c r="C862" s="1" t="s">
        <v>875</v>
      </c>
      <c r="D862" s="1" t="s">
        <v>837</v>
      </c>
      <c r="E862" s="1" t="s">
        <v>8</v>
      </c>
    </row>
    <row r="863" spans="1:5" ht="15">
      <c r="A863" s="1" t="str">
        <f>"82003070156"</f>
        <v>82003070156</v>
      </c>
      <c r="B863" s="1" t="s">
        <v>5</v>
      </c>
      <c r="C863" s="1" t="s">
        <v>876</v>
      </c>
      <c r="D863" s="1" t="s">
        <v>837</v>
      </c>
      <c r="E863" s="1" t="s">
        <v>8</v>
      </c>
    </row>
    <row r="864" spans="1:5" ht="15">
      <c r="A864" s="1" t="str">
        <f>"03353020153"</f>
        <v>03353020153</v>
      </c>
      <c r="B864" s="1" t="s">
        <v>5</v>
      </c>
      <c r="C864" s="1" t="s">
        <v>877</v>
      </c>
      <c r="D864" s="1" t="s">
        <v>837</v>
      </c>
      <c r="E864" s="1" t="s">
        <v>8</v>
      </c>
    </row>
    <row r="865" spans="1:5" ht="15">
      <c r="A865" s="1" t="str">
        <f>"84503720157"</f>
        <v>84503720157</v>
      </c>
      <c r="B865" s="1" t="s">
        <v>5</v>
      </c>
      <c r="C865" s="1" t="s">
        <v>878</v>
      </c>
      <c r="D865" s="1" t="s">
        <v>837</v>
      </c>
      <c r="E865" s="1" t="s">
        <v>8</v>
      </c>
    </row>
    <row r="866" spans="1:5" ht="15">
      <c r="A866" s="1" t="str">
        <f>"03122360153"</f>
        <v>03122360153</v>
      </c>
      <c r="B866" s="1" t="s">
        <v>5</v>
      </c>
      <c r="C866" s="1" t="s">
        <v>879</v>
      </c>
      <c r="D866" s="1" t="s">
        <v>837</v>
      </c>
      <c r="E866" s="1" t="s">
        <v>8</v>
      </c>
    </row>
    <row r="867" spans="1:5" ht="15">
      <c r="A867" s="1" t="str">
        <f>"01086310156"</f>
        <v>01086310156</v>
      </c>
      <c r="B867" s="1" t="s">
        <v>5</v>
      </c>
      <c r="C867" s="1" t="s">
        <v>880</v>
      </c>
      <c r="D867" s="1" t="s">
        <v>837</v>
      </c>
      <c r="E867" s="1" t="s">
        <v>8</v>
      </c>
    </row>
    <row r="868" spans="1:5" ht="15">
      <c r="A868" s="1" t="str">
        <f>"02981700152"</f>
        <v>02981700152</v>
      </c>
      <c r="B868" s="1" t="s">
        <v>5</v>
      </c>
      <c r="C868" s="1" t="s">
        <v>881</v>
      </c>
      <c r="D868" s="1" t="s">
        <v>837</v>
      </c>
      <c r="E868" s="1" t="s">
        <v>8</v>
      </c>
    </row>
    <row r="869" spans="1:5" ht="15">
      <c r="A869" s="1" t="str">
        <f>"00880000153"</f>
        <v>00880000153</v>
      </c>
      <c r="B869" s="1" t="s">
        <v>5</v>
      </c>
      <c r="C869" s="1" t="s">
        <v>882</v>
      </c>
      <c r="D869" s="1" t="s">
        <v>837</v>
      </c>
      <c r="E869" s="1" t="s">
        <v>8</v>
      </c>
    </row>
    <row r="870" spans="1:5" ht="15">
      <c r="A870" s="1" t="str">
        <f>"00861770154"</f>
        <v>00861770154</v>
      </c>
      <c r="B870" s="1" t="s">
        <v>5</v>
      </c>
      <c r="C870" s="1" t="s">
        <v>883</v>
      </c>
      <c r="D870" s="1" t="s">
        <v>837</v>
      </c>
      <c r="E870" s="1" t="s">
        <v>8</v>
      </c>
    </row>
    <row r="871" spans="1:5" ht="15">
      <c r="A871" s="1" t="str">
        <f>"80095950152"</f>
        <v>80095950152</v>
      </c>
      <c r="B871" s="1" t="s">
        <v>5</v>
      </c>
      <c r="C871" s="1" t="s">
        <v>884</v>
      </c>
      <c r="D871" s="1" t="s">
        <v>837</v>
      </c>
      <c r="E871" s="1" t="s">
        <v>8</v>
      </c>
    </row>
    <row r="872" spans="1:5" ht="15">
      <c r="A872" s="1" t="str">
        <f>"83005680158"</f>
        <v>83005680158</v>
      </c>
      <c r="B872" s="1" t="s">
        <v>5</v>
      </c>
      <c r="C872" s="1" t="s">
        <v>885</v>
      </c>
      <c r="D872" s="1" t="s">
        <v>837</v>
      </c>
      <c r="E872" s="1" t="s">
        <v>8</v>
      </c>
    </row>
    <row r="873" spans="1:5" ht="15">
      <c r="A873" s="1" t="str">
        <f>"01068100153"</f>
        <v>01068100153</v>
      </c>
      <c r="B873" s="1" t="s">
        <v>5</v>
      </c>
      <c r="C873" s="1" t="s">
        <v>886</v>
      </c>
      <c r="D873" s="1" t="s">
        <v>837</v>
      </c>
      <c r="E873" s="1" t="s">
        <v>8</v>
      </c>
    </row>
    <row r="874" spans="1:5" ht="15">
      <c r="A874" s="1" t="str">
        <f>"84503760153"</f>
        <v>84503760153</v>
      </c>
      <c r="B874" s="1" t="s">
        <v>5</v>
      </c>
      <c r="C874" s="1" t="s">
        <v>887</v>
      </c>
      <c r="D874" s="1" t="s">
        <v>837</v>
      </c>
      <c r="E874" s="1" t="s">
        <v>8</v>
      </c>
    </row>
    <row r="875" spans="1:5" ht="15">
      <c r="A875" s="1" t="str">
        <f>"82001390150"</f>
        <v>82001390150</v>
      </c>
      <c r="B875" s="1" t="s">
        <v>5</v>
      </c>
      <c r="C875" s="1" t="s">
        <v>888</v>
      </c>
      <c r="D875" s="1" t="s">
        <v>837</v>
      </c>
      <c r="E875" s="1" t="s">
        <v>8</v>
      </c>
    </row>
    <row r="876" spans="1:5" ht="15">
      <c r="A876" s="1" t="str">
        <f>"00792720153"</f>
        <v>00792720153</v>
      </c>
      <c r="B876" s="1" t="s">
        <v>5</v>
      </c>
      <c r="C876" s="1" t="s">
        <v>889</v>
      </c>
      <c r="D876" s="1" t="s">
        <v>837</v>
      </c>
      <c r="E876" s="1" t="s">
        <v>8</v>
      </c>
    </row>
    <row r="877" spans="1:5" ht="15">
      <c r="A877" s="1" t="str">
        <f>"00973680150"</f>
        <v>00973680150</v>
      </c>
      <c r="B877" s="1" t="s">
        <v>5</v>
      </c>
      <c r="C877" s="1" t="s">
        <v>890</v>
      </c>
      <c r="D877" s="1" t="s">
        <v>837</v>
      </c>
      <c r="E877" s="1" t="s">
        <v>8</v>
      </c>
    </row>
    <row r="878" spans="1:5" ht="15">
      <c r="A878" s="1" t="str">
        <f>"00861930154"</f>
        <v>00861930154</v>
      </c>
      <c r="B878" s="1" t="s">
        <v>5</v>
      </c>
      <c r="C878" s="1" t="s">
        <v>891</v>
      </c>
      <c r="D878" s="1" t="s">
        <v>837</v>
      </c>
      <c r="E878" s="1" t="s">
        <v>8</v>
      </c>
    </row>
    <row r="879" spans="1:5" ht="15">
      <c r="A879" s="1" t="str">
        <f>"83500690157"</f>
        <v>83500690157</v>
      </c>
      <c r="B879" s="1" t="s">
        <v>5</v>
      </c>
      <c r="C879" s="1" t="s">
        <v>892</v>
      </c>
      <c r="D879" s="1" t="s">
        <v>837</v>
      </c>
      <c r="E879" s="1" t="s">
        <v>8</v>
      </c>
    </row>
    <row r="880" spans="1:5" ht="15">
      <c r="A880" s="1" t="str">
        <f>"82000830156"</f>
        <v>82000830156</v>
      </c>
      <c r="B880" s="1" t="s">
        <v>5</v>
      </c>
      <c r="C880" s="1" t="s">
        <v>893</v>
      </c>
      <c r="D880" s="1" t="s">
        <v>837</v>
      </c>
      <c r="E880" s="1" t="s">
        <v>8</v>
      </c>
    </row>
    <row r="881" spans="1:5" ht="15">
      <c r="A881" s="1" t="str">
        <f>"01490870159"</f>
        <v>01490870159</v>
      </c>
      <c r="B881" s="1" t="s">
        <v>5</v>
      </c>
      <c r="C881" s="1" t="s">
        <v>894</v>
      </c>
      <c r="D881" s="1" t="s">
        <v>837</v>
      </c>
      <c r="E881" s="1" t="s">
        <v>8</v>
      </c>
    </row>
    <row r="882" spans="1:5" ht="15">
      <c r="A882" s="1" t="str">
        <f>"83503270155"</f>
        <v>83503270155</v>
      </c>
      <c r="B882" s="1" t="s">
        <v>5</v>
      </c>
      <c r="C882" s="1" t="s">
        <v>895</v>
      </c>
      <c r="D882" s="1" t="s">
        <v>837</v>
      </c>
      <c r="E882" s="1" t="s">
        <v>8</v>
      </c>
    </row>
    <row r="883" spans="1:5" ht="15">
      <c r="A883" s="1" t="str">
        <f>"80094250158"</f>
        <v>80094250158</v>
      </c>
      <c r="B883" s="1" t="s">
        <v>5</v>
      </c>
      <c r="C883" s="1" t="s">
        <v>896</v>
      </c>
      <c r="D883" s="1" t="s">
        <v>837</v>
      </c>
      <c r="E883" s="1" t="s">
        <v>8</v>
      </c>
    </row>
    <row r="884" spans="1:5" ht="15">
      <c r="A884" s="1" t="str">
        <f>"00856780150"</f>
        <v>00856780150</v>
      </c>
      <c r="B884" s="1" t="s">
        <v>5</v>
      </c>
      <c r="C884" s="1" t="s">
        <v>897</v>
      </c>
      <c r="D884" s="1" t="s">
        <v>837</v>
      </c>
      <c r="E884" s="1" t="s">
        <v>8</v>
      </c>
    </row>
    <row r="885" spans="1:5" ht="15">
      <c r="A885" s="1" t="str">
        <f>"00807960158"</f>
        <v>00807960158</v>
      </c>
      <c r="B885" s="1" t="s">
        <v>5</v>
      </c>
      <c r="C885" s="1" t="s">
        <v>898</v>
      </c>
      <c r="D885" s="1" t="s">
        <v>837</v>
      </c>
      <c r="E885" s="1" t="s">
        <v>8</v>
      </c>
    </row>
    <row r="886" spans="1:5" ht="15">
      <c r="A886" s="1" t="str">
        <f>"83503450153"</f>
        <v>83503450153</v>
      </c>
      <c r="B886" s="1" t="s">
        <v>5</v>
      </c>
      <c r="C886" s="1" t="s">
        <v>899</v>
      </c>
      <c r="D886" s="1" t="s">
        <v>837</v>
      </c>
      <c r="E886" s="1" t="s">
        <v>8</v>
      </c>
    </row>
    <row r="887" spans="1:5" ht="15">
      <c r="A887" s="1" t="str">
        <f>"80101630152"</f>
        <v>80101630152</v>
      </c>
      <c r="B887" s="1" t="s">
        <v>5</v>
      </c>
      <c r="C887" s="1" t="s">
        <v>900</v>
      </c>
      <c r="D887" s="1" t="s">
        <v>837</v>
      </c>
      <c r="E887" s="1" t="s">
        <v>8</v>
      </c>
    </row>
    <row r="888" spans="1:5" ht="15">
      <c r="A888" s="1" t="str">
        <f>"01082490150"</f>
        <v>01082490150</v>
      </c>
      <c r="B888" s="1" t="s">
        <v>5</v>
      </c>
      <c r="C888" s="1" t="s">
        <v>901</v>
      </c>
      <c r="D888" s="1" t="s">
        <v>837</v>
      </c>
      <c r="E888" s="1" t="s">
        <v>8</v>
      </c>
    </row>
    <row r="889" spans="1:5" ht="15">
      <c r="A889" s="1" t="str">
        <f>"00950100156"</f>
        <v>00950100156</v>
      </c>
      <c r="B889" s="1" t="s">
        <v>5</v>
      </c>
      <c r="C889" s="1" t="s">
        <v>902</v>
      </c>
      <c r="D889" s="1" t="s">
        <v>837</v>
      </c>
      <c r="E889" s="1" t="s">
        <v>8</v>
      </c>
    </row>
    <row r="890" spans="1:5" ht="15">
      <c r="A890" s="1" t="str">
        <f>"01009620152"</f>
        <v>01009620152</v>
      </c>
      <c r="B890" s="1" t="s">
        <v>5</v>
      </c>
      <c r="C890" s="1" t="s">
        <v>903</v>
      </c>
      <c r="D890" s="1" t="s">
        <v>837</v>
      </c>
      <c r="E890" s="1" t="s">
        <v>8</v>
      </c>
    </row>
    <row r="891" spans="1:5" ht="15">
      <c r="A891" s="1" t="str">
        <f>"83510480151"</f>
        <v>83510480151</v>
      </c>
      <c r="B891" s="1" t="s">
        <v>5</v>
      </c>
      <c r="C891" s="1" t="s">
        <v>904</v>
      </c>
      <c r="D891" s="1" t="s">
        <v>837</v>
      </c>
      <c r="E891" s="1" t="s">
        <v>8</v>
      </c>
    </row>
    <row r="892" spans="1:5" ht="15">
      <c r="A892" s="1" t="str">
        <f>"84503580155"</f>
        <v>84503580155</v>
      </c>
      <c r="B892" s="1" t="s">
        <v>5</v>
      </c>
      <c r="C892" s="1" t="s">
        <v>905</v>
      </c>
      <c r="D892" s="1" t="s">
        <v>837</v>
      </c>
      <c r="E892" s="1" t="s">
        <v>8</v>
      </c>
    </row>
    <row r="893" spans="1:5" ht="15">
      <c r="A893" s="1" t="str">
        <f>"84507510158"</f>
        <v>84507510158</v>
      </c>
      <c r="B893" s="1" t="s">
        <v>5</v>
      </c>
      <c r="C893" s="1" t="s">
        <v>906</v>
      </c>
      <c r="D893" s="1" t="s">
        <v>837</v>
      </c>
      <c r="E893" s="1" t="s">
        <v>8</v>
      </c>
    </row>
    <row r="894" spans="1:5" ht="15">
      <c r="A894" s="1" t="str">
        <f>"00795710151"</f>
        <v>00795710151</v>
      </c>
      <c r="B894" s="1" t="s">
        <v>5</v>
      </c>
      <c r="C894" s="1" t="s">
        <v>907</v>
      </c>
      <c r="D894" s="1" t="s">
        <v>837</v>
      </c>
      <c r="E894" s="1" t="s">
        <v>8</v>
      </c>
    </row>
    <row r="895" spans="1:5" ht="15">
      <c r="A895" s="1" t="str">
        <f>"03476900158"</f>
        <v>03476900158</v>
      </c>
      <c r="B895" s="1" t="s">
        <v>5</v>
      </c>
      <c r="C895" s="1" t="s">
        <v>908</v>
      </c>
      <c r="D895" s="1" t="s">
        <v>837</v>
      </c>
      <c r="E895" s="1" t="s">
        <v>8</v>
      </c>
    </row>
    <row r="896" spans="1:5" ht="15">
      <c r="A896" s="1" t="str">
        <f>"01199250158"</f>
        <v>01199250158</v>
      </c>
      <c r="B896" s="1" t="s">
        <v>5</v>
      </c>
      <c r="C896" s="1" t="s">
        <v>909</v>
      </c>
      <c r="D896" s="1" t="s">
        <v>837</v>
      </c>
      <c r="E896" s="1" t="s">
        <v>8</v>
      </c>
    </row>
    <row r="897" spans="1:5" ht="15">
      <c r="A897" s="1" t="str">
        <f>"82003090154"</f>
        <v>82003090154</v>
      </c>
      <c r="B897" s="1" t="s">
        <v>5</v>
      </c>
      <c r="C897" s="1" t="s">
        <v>910</v>
      </c>
      <c r="D897" s="1" t="s">
        <v>837</v>
      </c>
      <c r="E897" s="1" t="s">
        <v>8</v>
      </c>
    </row>
    <row r="898" spans="1:5" ht="15">
      <c r="A898" s="1" t="str">
        <f>"82000790152"</f>
        <v>82000790152</v>
      </c>
      <c r="B898" s="1" t="s">
        <v>5</v>
      </c>
      <c r="C898" s="1" t="s">
        <v>911</v>
      </c>
      <c r="D898" s="1" t="s">
        <v>837</v>
      </c>
      <c r="E898" s="1" t="s">
        <v>8</v>
      </c>
    </row>
    <row r="899" spans="1:5" ht="15">
      <c r="A899" s="1" t="str">
        <f>"00864790159"</f>
        <v>00864790159</v>
      </c>
      <c r="B899" s="1" t="s">
        <v>5</v>
      </c>
      <c r="C899" s="1" t="s">
        <v>912</v>
      </c>
      <c r="D899" s="1" t="s">
        <v>837</v>
      </c>
      <c r="E899" s="1" t="s">
        <v>8</v>
      </c>
    </row>
    <row r="900" spans="1:5" ht="15">
      <c r="A900" s="1" t="str">
        <f>"03606860157"</f>
        <v>03606860157</v>
      </c>
      <c r="B900" s="1" t="s">
        <v>5</v>
      </c>
      <c r="C900" s="1" t="s">
        <v>913</v>
      </c>
      <c r="D900" s="1" t="s">
        <v>837</v>
      </c>
      <c r="E900" s="1" t="s">
        <v>8</v>
      </c>
    </row>
    <row r="901" spans="1:5" ht="15">
      <c r="A901" s="1" t="str">
        <f>"02032910156"</f>
        <v>02032910156</v>
      </c>
      <c r="B901" s="1" t="s">
        <v>5</v>
      </c>
      <c r="C901" s="1" t="s">
        <v>914</v>
      </c>
      <c r="D901" s="1" t="s">
        <v>837</v>
      </c>
      <c r="E901" s="1" t="s">
        <v>8</v>
      </c>
    </row>
    <row r="902" spans="1:5" ht="15">
      <c r="A902" s="1" t="str">
        <f>"80121990156"</f>
        <v>80121990156</v>
      </c>
      <c r="B902" s="1" t="s">
        <v>5</v>
      </c>
      <c r="C902" s="1" t="s">
        <v>915</v>
      </c>
      <c r="D902" s="1" t="s">
        <v>837</v>
      </c>
      <c r="E902" s="1" t="s">
        <v>8</v>
      </c>
    </row>
    <row r="903" spans="1:5" ht="15">
      <c r="A903" s="1" t="str">
        <f>"86002350154"</f>
        <v>86002350154</v>
      </c>
      <c r="B903" s="1" t="s">
        <v>5</v>
      </c>
      <c r="C903" s="1" t="s">
        <v>916</v>
      </c>
      <c r="D903" s="1" t="s">
        <v>837</v>
      </c>
      <c r="E903" s="1" t="s">
        <v>8</v>
      </c>
    </row>
    <row r="904" spans="1:5" ht="15">
      <c r="A904" s="1" t="str">
        <f>"04935070153"</f>
        <v>04935070153</v>
      </c>
      <c r="B904" s="1" t="s">
        <v>5</v>
      </c>
      <c r="C904" s="1" t="s">
        <v>917</v>
      </c>
      <c r="D904" s="1" t="s">
        <v>837</v>
      </c>
      <c r="E904" s="1" t="s">
        <v>8</v>
      </c>
    </row>
    <row r="905" spans="1:5" ht="15">
      <c r="A905" s="1" t="str">
        <f>"02866100155"</f>
        <v>02866100155</v>
      </c>
      <c r="B905" s="1" t="s">
        <v>5</v>
      </c>
      <c r="C905" s="1" t="s">
        <v>918</v>
      </c>
      <c r="D905" s="1" t="s">
        <v>837</v>
      </c>
      <c r="E905" s="1" t="s">
        <v>8</v>
      </c>
    </row>
    <row r="906" spans="1:5" ht="15">
      <c r="A906" s="1" t="str">
        <f>"80108750151"</f>
        <v>80108750151</v>
      </c>
      <c r="B906" s="1" t="s">
        <v>5</v>
      </c>
      <c r="C906" s="1" t="s">
        <v>919</v>
      </c>
      <c r="D906" s="1" t="s">
        <v>837</v>
      </c>
      <c r="E906" s="1" t="s">
        <v>8</v>
      </c>
    </row>
    <row r="907" spans="1:5" ht="15">
      <c r="A907" s="1" t="str">
        <f>"01059460152"</f>
        <v>01059460152</v>
      </c>
      <c r="B907" s="1" t="s">
        <v>5</v>
      </c>
      <c r="C907" s="1" t="s">
        <v>920</v>
      </c>
      <c r="D907" s="1" t="s">
        <v>837</v>
      </c>
      <c r="E907" s="1" t="s">
        <v>8</v>
      </c>
    </row>
    <row r="908" spans="1:5" ht="15">
      <c r="A908" s="1" t="str">
        <f>"84503130159"</f>
        <v>84503130159</v>
      </c>
      <c r="B908" s="1" t="s">
        <v>5</v>
      </c>
      <c r="C908" s="1" t="s">
        <v>921</v>
      </c>
      <c r="D908" s="1" t="s">
        <v>837</v>
      </c>
      <c r="E908" s="1" t="s">
        <v>8</v>
      </c>
    </row>
    <row r="909" spans="1:5" ht="15">
      <c r="A909" s="1" t="str">
        <f>"86502820151"</f>
        <v>86502820151</v>
      </c>
      <c r="B909" s="1" t="s">
        <v>5</v>
      </c>
      <c r="C909" s="1" t="s">
        <v>922</v>
      </c>
      <c r="D909" s="1" t="s">
        <v>837</v>
      </c>
      <c r="E909" s="1" t="s">
        <v>8</v>
      </c>
    </row>
    <row r="910" spans="1:5" ht="15">
      <c r="A910" s="1" t="str">
        <f>"80101570150"</f>
        <v>80101570150</v>
      </c>
      <c r="B910" s="1" t="s">
        <v>5</v>
      </c>
      <c r="C910" s="1" t="s">
        <v>923</v>
      </c>
      <c r="D910" s="1" t="s">
        <v>837</v>
      </c>
      <c r="E910" s="1" t="s">
        <v>8</v>
      </c>
    </row>
    <row r="911" spans="1:5" ht="15">
      <c r="A911" s="1" t="str">
        <f>"03064000155"</f>
        <v>03064000155</v>
      </c>
      <c r="B911" s="1" t="s">
        <v>5</v>
      </c>
      <c r="C911" s="1" t="s">
        <v>924</v>
      </c>
      <c r="D911" s="1" t="s">
        <v>837</v>
      </c>
      <c r="E911" s="1" t="s">
        <v>8</v>
      </c>
    </row>
    <row r="912" spans="1:5" ht="15">
      <c r="A912" s="1" t="str">
        <f>"80104290152"</f>
        <v>80104290152</v>
      </c>
      <c r="B912" s="1" t="s">
        <v>5</v>
      </c>
      <c r="C912" s="1" t="s">
        <v>925</v>
      </c>
      <c r="D912" s="1" t="s">
        <v>837</v>
      </c>
      <c r="E912" s="1" t="s">
        <v>8</v>
      </c>
    </row>
    <row r="913" spans="1:5" ht="15">
      <c r="A913" s="1" t="str">
        <f>"83501410159"</f>
        <v>83501410159</v>
      </c>
      <c r="B913" s="1" t="s">
        <v>5</v>
      </c>
      <c r="C913" s="1" t="s">
        <v>926</v>
      </c>
      <c r="D913" s="1" t="s">
        <v>837</v>
      </c>
      <c r="E913" s="1" t="s">
        <v>8</v>
      </c>
    </row>
    <row r="914" spans="1:5" ht="15">
      <c r="A914" s="1" t="str">
        <f>"86502140154"</f>
        <v>86502140154</v>
      </c>
      <c r="B914" s="1" t="s">
        <v>5</v>
      </c>
      <c r="C914" s="1" t="s">
        <v>927</v>
      </c>
      <c r="D914" s="1" t="s">
        <v>837</v>
      </c>
      <c r="E914" s="1" t="s">
        <v>8</v>
      </c>
    </row>
    <row r="915" spans="1:5" ht="15">
      <c r="A915" s="1" t="str">
        <f>"83503590156"</f>
        <v>83503590156</v>
      </c>
      <c r="B915" s="1" t="s">
        <v>5</v>
      </c>
      <c r="C915" s="1" t="s">
        <v>928</v>
      </c>
      <c r="D915" s="1" t="s">
        <v>837</v>
      </c>
      <c r="E915" s="1" t="s">
        <v>8</v>
      </c>
    </row>
    <row r="916" spans="1:5" ht="15">
      <c r="A916" s="1" t="str">
        <f>"83504230158"</f>
        <v>83504230158</v>
      </c>
      <c r="B916" s="1" t="s">
        <v>5</v>
      </c>
      <c r="C916" s="1" t="s">
        <v>929</v>
      </c>
      <c r="D916" s="1" t="s">
        <v>837</v>
      </c>
      <c r="E916" s="1" t="s">
        <v>8</v>
      </c>
    </row>
    <row r="917" spans="1:5" ht="15">
      <c r="A917" s="1" t="str">
        <f>"86502760159"</f>
        <v>86502760159</v>
      </c>
      <c r="B917" s="1" t="s">
        <v>5</v>
      </c>
      <c r="C917" s="1" t="s">
        <v>930</v>
      </c>
      <c r="D917" s="1" t="s">
        <v>837</v>
      </c>
      <c r="E917" s="1" t="s">
        <v>8</v>
      </c>
    </row>
    <row r="918" spans="1:5" ht="15">
      <c r="A918" s="1" t="str">
        <f>"01633080153"</f>
        <v>01633080153</v>
      </c>
      <c r="B918" s="1" t="s">
        <v>5</v>
      </c>
      <c r="C918" s="1" t="s">
        <v>931</v>
      </c>
      <c r="D918" s="1" t="s">
        <v>837</v>
      </c>
      <c r="E918" s="1" t="s">
        <v>8</v>
      </c>
    </row>
    <row r="919" spans="1:5" ht="15">
      <c r="A919" s="1" t="str">
        <f>"00893240150"</f>
        <v>00893240150</v>
      </c>
      <c r="B919" s="1" t="s">
        <v>5</v>
      </c>
      <c r="C919" s="1" t="s">
        <v>932</v>
      </c>
      <c r="D919" s="1" t="s">
        <v>837</v>
      </c>
      <c r="E919" s="1" t="s">
        <v>8</v>
      </c>
    </row>
    <row r="920" spans="1:5" ht="15">
      <c r="A920" s="1" t="str">
        <f>"86002510153"</f>
        <v>86002510153</v>
      </c>
      <c r="B920" s="1" t="s">
        <v>5</v>
      </c>
      <c r="C920" s="1" t="s">
        <v>933</v>
      </c>
      <c r="D920" s="1" t="s">
        <v>837</v>
      </c>
      <c r="E920" s="1" t="s">
        <v>8</v>
      </c>
    </row>
    <row r="921" spans="1:5" ht="15">
      <c r="A921" s="1" t="str">
        <f>"82002470159"</f>
        <v>82002470159</v>
      </c>
      <c r="B921" s="1" t="s">
        <v>5</v>
      </c>
      <c r="C921" s="1" t="s">
        <v>934</v>
      </c>
      <c r="D921" s="1" t="s">
        <v>837</v>
      </c>
      <c r="E921" s="1" t="s">
        <v>8</v>
      </c>
    </row>
    <row r="922" spans="1:5" ht="15">
      <c r="A922" s="1" t="str">
        <f>"83503550150"</f>
        <v>83503550150</v>
      </c>
      <c r="B922" s="1" t="s">
        <v>5</v>
      </c>
      <c r="C922" s="1" t="s">
        <v>935</v>
      </c>
      <c r="D922" s="1" t="s">
        <v>837</v>
      </c>
      <c r="E922" s="1" t="s">
        <v>8</v>
      </c>
    </row>
    <row r="923" spans="1:5" ht="15">
      <c r="A923" s="1" t="str">
        <f>"90002610153"</f>
        <v>90002610153</v>
      </c>
      <c r="B923" s="1" t="s">
        <v>5</v>
      </c>
      <c r="C923" s="1" t="s">
        <v>936</v>
      </c>
      <c r="D923" s="1" t="s">
        <v>837</v>
      </c>
      <c r="E923" s="1" t="s">
        <v>8</v>
      </c>
    </row>
    <row r="924" spans="1:5" ht="15">
      <c r="A924" s="1" t="str">
        <f>"01743420158"</f>
        <v>01743420158</v>
      </c>
      <c r="B924" s="1" t="s">
        <v>5</v>
      </c>
      <c r="C924" s="1" t="s">
        <v>937</v>
      </c>
      <c r="D924" s="1" t="s">
        <v>837</v>
      </c>
      <c r="E924" s="1" t="s">
        <v>8</v>
      </c>
    </row>
    <row r="925" spans="1:5" ht="15">
      <c r="A925" s="1" t="str">
        <f>"84503820155"</f>
        <v>84503820155</v>
      </c>
      <c r="B925" s="1" t="s">
        <v>5</v>
      </c>
      <c r="C925" s="1" t="s">
        <v>938</v>
      </c>
      <c r="D925" s="1" t="s">
        <v>837</v>
      </c>
      <c r="E925" s="1" t="s">
        <v>8</v>
      </c>
    </row>
    <row r="926" spans="1:5" ht="15">
      <c r="A926" s="1" t="str">
        <f>"00828590158"</f>
        <v>00828590158</v>
      </c>
      <c r="B926" s="1" t="s">
        <v>5</v>
      </c>
      <c r="C926" s="1" t="s">
        <v>939</v>
      </c>
      <c r="D926" s="1" t="s">
        <v>837</v>
      </c>
      <c r="E926" s="1" t="s">
        <v>8</v>
      </c>
    </row>
    <row r="927" spans="1:5" ht="15">
      <c r="A927" s="1" t="str">
        <f>"01401970155"</f>
        <v>01401970155</v>
      </c>
      <c r="B927" s="1" t="s">
        <v>5</v>
      </c>
      <c r="C927" s="1" t="s">
        <v>940</v>
      </c>
      <c r="D927" s="1" t="s">
        <v>837</v>
      </c>
      <c r="E927" s="1" t="s">
        <v>8</v>
      </c>
    </row>
    <row r="928" spans="1:5" ht="15">
      <c r="A928" s="1" t="str">
        <f>"00798940151"</f>
        <v>00798940151</v>
      </c>
      <c r="B928" s="1" t="s">
        <v>5</v>
      </c>
      <c r="C928" s="1" t="s">
        <v>941</v>
      </c>
      <c r="D928" s="1" t="s">
        <v>837</v>
      </c>
      <c r="E928" s="1" t="s">
        <v>8</v>
      </c>
    </row>
    <row r="929" spans="1:5" ht="15">
      <c r="A929" s="1" t="str">
        <f>"01175480159"</f>
        <v>01175480159</v>
      </c>
      <c r="B929" s="1" t="s">
        <v>5</v>
      </c>
      <c r="C929" s="1" t="s">
        <v>942</v>
      </c>
      <c r="D929" s="1" t="s">
        <v>837</v>
      </c>
      <c r="E929" s="1" t="s">
        <v>8</v>
      </c>
    </row>
    <row r="930" spans="1:5" ht="15">
      <c r="A930" s="1" t="str">
        <f>"84504020151"</f>
        <v>84504020151</v>
      </c>
      <c r="B930" s="1" t="s">
        <v>5</v>
      </c>
      <c r="C930" s="1" t="s">
        <v>943</v>
      </c>
      <c r="D930" s="1" t="s">
        <v>837</v>
      </c>
      <c r="E930" s="1" t="s">
        <v>8</v>
      </c>
    </row>
    <row r="931" spans="1:5" ht="15">
      <c r="A931" s="1" t="str">
        <f>"02941420156"</f>
        <v>02941420156</v>
      </c>
      <c r="B931" s="1" t="s">
        <v>5</v>
      </c>
      <c r="C931" s="1" t="s">
        <v>944</v>
      </c>
      <c r="D931" s="1" t="s">
        <v>837</v>
      </c>
      <c r="E931" s="1" t="s">
        <v>8</v>
      </c>
    </row>
    <row r="932" spans="1:5" ht="15">
      <c r="A932" s="1" t="str">
        <f>"86003630158"</f>
        <v>86003630158</v>
      </c>
      <c r="B932" s="1" t="s">
        <v>5</v>
      </c>
      <c r="C932" s="1" t="s">
        <v>945</v>
      </c>
      <c r="D932" s="1" t="s">
        <v>837</v>
      </c>
      <c r="E932" s="1" t="s">
        <v>8</v>
      </c>
    </row>
    <row r="933" spans="1:5" ht="15">
      <c r="A933" s="1" t="str">
        <f>"83503670156"</f>
        <v>83503670156</v>
      </c>
      <c r="B933" s="1" t="s">
        <v>5</v>
      </c>
      <c r="C933" s="1" t="s">
        <v>946</v>
      </c>
      <c r="D933" s="1" t="s">
        <v>837</v>
      </c>
      <c r="E933" s="1" t="s">
        <v>8</v>
      </c>
    </row>
    <row r="934" spans="1:5" ht="15">
      <c r="A934" s="1" t="str">
        <f>"03519480150"</f>
        <v>03519480150</v>
      </c>
      <c r="B934" s="1" t="s">
        <v>5</v>
      </c>
      <c r="C934" s="1" t="s">
        <v>947</v>
      </c>
      <c r="D934" s="1" t="s">
        <v>837</v>
      </c>
      <c r="E934" s="1" t="s">
        <v>8</v>
      </c>
    </row>
    <row r="935" spans="1:5" ht="15">
      <c r="A935" s="1" t="str">
        <f>"02253930156"</f>
        <v>02253930156</v>
      </c>
      <c r="B935" s="1" t="s">
        <v>5</v>
      </c>
      <c r="C935" s="1" t="s">
        <v>948</v>
      </c>
      <c r="D935" s="1" t="s">
        <v>837</v>
      </c>
      <c r="E935" s="1" t="s">
        <v>8</v>
      </c>
    </row>
    <row r="936" spans="1:5" ht="15">
      <c r="A936" s="1" t="str">
        <f>"83503490159"</f>
        <v>83503490159</v>
      </c>
      <c r="B936" s="1" t="s">
        <v>5</v>
      </c>
      <c r="C936" s="1" t="s">
        <v>949</v>
      </c>
      <c r="D936" s="1" t="s">
        <v>837</v>
      </c>
      <c r="E936" s="1" t="s">
        <v>8</v>
      </c>
    </row>
    <row r="937" spans="1:5" ht="15">
      <c r="A937" s="1" t="str">
        <f>"01315140150"</f>
        <v>01315140150</v>
      </c>
      <c r="B937" s="1" t="s">
        <v>5</v>
      </c>
      <c r="C937" s="1" t="s">
        <v>950</v>
      </c>
      <c r="D937" s="1" t="s">
        <v>837</v>
      </c>
      <c r="E937" s="1" t="s">
        <v>8</v>
      </c>
    </row>
    <row r="938" spans="1:5" ht="15">
      <c r="A938" s="1" t="str">
        <f>"01549700159"</f>
        <v>01549700159</v>
      </c>
      <c r="B938" s="1" t="s">
        <v>5</v>
      </c>
      <c r="C938" s="1" t="s">
        <v>951</v>
      </c>
      <c r="D938" s="1" t="s">
        <v>837</v>
      </c>
      <c r="E938" s="1" t="s">
        <v>8</v>
      </c>
    </row>
    <row r="939" spans="1:5" ht="15">
      <c r="A939" s="1" t="str">
        <f>"83502090158"</f>
        <v>83502090158</v>
      </c>
      <c r="B939" s="1" t="s">
        <v>5</v>
      </c>
      <c r="C939" s="1" t="s">
        <v>952</v>
      </c>
      <c r="D939" s="1" t="s">
        <v>837</v>
      </c>
      <c r="E939" s="1" t="s">
        <v>8</v>
      </c>
    </row>
    <row r="940" spans="1:5" ht="15">
      <c r="A940" s="1" t="str">
        <f>"03029240151"</f>
        <v>03029240151</v>
      </c>
      <c r="B940" s="1" t="s">
        <v>5</v>
      </c>
      <c r="C940" s="1" t="s">
        <v>953</v>
      </c>
      <c r="D940" s="1" t="s">
        <v>837</v>
      </c>
      <c r="E940" s="1" t="s">
        <v>8</v>
      </c>
    </row>
    <row r="941" spans="1:5" ht="15">
      <c r="A941" s="1" t="str">
        <f>"83502130152"</f>
        <v>83502130152</v>
      </c>
      <c r="B941" s="1" t="s">
        <v>5</v>
      </c>
      <c r="C941" s="1" t="s">
        <v>954</v>
      </c>
      <c r="D941" s="1" t="s">
        <v>837</v>
      </c>
      <c r="E941" s="1" t="s">
        <v>8</v>
      </c>
    </row>
    <row r="942" spans="1:5" ht="15">
      <c r="A942" s="1" t="str">
        <f>"84503590154"</f>
        <v>84503590154</v>
      </c>
      <c r="B942" s="1" t="s">
        <v>5</v>
      </c>
      <c r="C942" s="1" t="s">
        <v>955</v>
      </c>
      <c r="D942" s="1" t="s">
        <v>837</v>
      </c>
      <c r="E942" s="1" t="s">
        <v>8</v>
      </c>
    </row>
    <row r="943" spans="1:5" ht="15">
      <c r="A943" s="1" t="str">
        <f>"83502350156"</f>
        <v>83502350156</v>
      </c>
      <c r="B943" s="1" t="s">
        <v>5</v>
      </c>
      <c r="C943" s="1" t="s">
        <v>956</v>
      </c>
      <c r="D943" s="1" t="s">
        <v>837</v>
      </c>
      <c r="E943" s="1" t="s">
        <v>8</v>
      </c>
    </row>
    <row r="944" spans="1:5" ht="15">
      <c r="A944" s="1" t="str">
        <f>"86004290150"</f>
        <v>86004290150</v>
      </c>
      <c r="B944" s="1" t="s">
        <v>5</v>
      </c>
      <c r="C944" s="1" t="s">
        <v>957</v>
      </c>
      <c r="D944" s="1" t="s">
        <v>837</v>
      </c>
      <c r="E944" s="1" t="s">
        <v>8</v>
      </c>
    </row>
    <row r="945" spans="1:5" ht="15">
      <c r="A945" s="1" t="str">
        <f>"02937320154"</f>
        <v>02937320154</v>
      </c>
      <c r="B945" s="1" t="s">
        <v>5</v>
      </c>
      <c r="C945" s="1" t="s">
        <v>958</v>
      </c>
      <c r="D945" s="1" t="s">
        <v>837</v>
      </c>
      <c r="E945" s="1" t="s">
        <v>8</v>
      </c>
    </row>
    <row r="946" spans="1:5" ht="15">
      <c r="A946" s="1" t="str">
        <f>"03351920156"</f>
        <v>03351920156</v>
      </c>
      <c r="B946" s="1" t="s">
        <v>5</v>
      </c>
      <c r="C946" s="1" t="s">
        <v>959</v>
      </c>
      <c r="D946" s="1" t="s">
        <v>837</v>
      </c>
      <c r="E946" s="1" t="s">
        <v>8</v>
      </c>
    </row>
    <row r="947" spans="1:5" ht="15">
      <c r="A947" s="1" t="str">
        <f>"03614850158"</f>
        <v>03614850158</v>
      </c>
      <c r="B947" s="1" t="s">
        <v>5</v>
      </c>
      <c r="C947" s="1" t="s">
        <v>960</v>
      </c>
      <c r="D947" s="1" t="s">
        <v>837</v>
      </c>
      <c r="E947" s="1" t="s">
        <v>8</v>
      </c>
    </row>
    <row r="948" spans="1:5" ht="15">
      <c r="A948" s="1" t="str">
        <f>"10708190961"</f>
        <v>10708190961</v>
      </c>
      <c r="B948" s="1" t="s">
        <v>5</v>
      </c>
      <c r="C948" s="1" t="s">
        <v>961</v>
      </c>
      <c r="D948" s="1" t="s">
        <v>837</v>
      </c>
      <c r="E948" s="1" t="s">
        <v>8</v>
      </c>
    </row>
    <row r="949" spans="1:5" ht="15">
      <c r="A949" s="1" t="str">
        <f>"80100350158"</f>
        <v>80100350158</v>
      </c>
      <c r="B949" s="1" t="s">
        <v>5</v>
      </c>
      <c r="C949" s="1" t="s">
        <v>962</v>
      </c>
      <c r="D949" s="1" t="s">
        <v>837</v>
      </c>
      <c r="E949" s="1" t="s">
        <v>8</v>
      </c>
    </row>
    <row r="950" spans="1:5" ht="15">
      <c r="A950" s="1" t="str">
        <f>"83504710159"</f>
        <v>83504710159</v>
      </c>
      <c r="B950" s="1" t="s">
        <v>5</v>
      </c>
      <c r="C950" s="1" t="s">
        <v>963</v>
      </c>
      <c r="D950" s="1" t="s">
        <v>837</v>
      </c>
      <c r="E950" s="1" t="s">
        <v>8</v>
      </c>
    </row>
    <row r="951" spans="1:5" ht="15">
      <c r="A951" s="1" t="str">
        <f>"01008750158"</f>
        <v>01008750158</v>
      </c>
      <c r="B951" s="1" t="s">
        <v>5</v>
      </c>
      <c r="C951" s="1" t="s">
        <v>964</v>
      </c>
      <c r="D951" s="1" t="s">
        <v>837</v>
      </c>
      <c r="E951" s="1" t="s">
        <v>8</v>
      </c>
    </row>
    <row r="952" spans="1:5" ht="15">
      <c r="A952" s="1" t="str">
        <f>"85004290152"</f>
        <v>85004290152</v>
      </c>
      <c r="B952" s="1" t="s">
        <v>5</v>
      </c>
      <c r="C952" s="1" t="s">
        <v>965</v>
      </c>
      <c r="D952" s="1" t="s">
        <v>837</v>
      </c>
      <c r="E952" s="1" t="s">
        <v>8</v>
      </c>
    </row>
    <row r="953" spans="1:5" ht="15">
      <c r="A953" s="1" t="str">
        <f>"00994350155"</f>
        <v>00994350155</v>
      </c>
      <c r="B953" s="1" t="s">
        <v>5</v>
      </c>
      <c r="C953" s="1" t="s">
        <v>966</v>
      </c>
      <c r="D953" s="1" t="s">
        <v>837</v>
      </c>
      <c r="E953" s="1" t="s">
        <v>8</v>
      </c>
    </row>
    <row r="954" spans="1:5" ht="15">
      <c r="A954" s="1" t="str">
        <f>"84503700159"</f>
        <v>84503700159</v>
      </c>
      <c r="B954" s="1" t="s">
        <v>5</v>
      </c>
      <c r="C954" s="1" t="s">
        <v>967</v>
      </c>
      <c r="D954" s="1" t="s">
        <v>837</v>
      </c>
      <c r="E954" s="1" t="s">
        <v>8</v>
      </c>
    </row>
    <row r="955" spans="1:5" ht="15">
      <c r="A955" s="1" t="str">
        <f>"80102330158"</f>
        <v>80102330158</v>
      </c>
      <c r="B955" s="1" t="s">
        <v>5</v>
      </c>
      <c r="C955" s="1" t="s">
        <v>968</v>
      </c>
      <c r="D955" s="1" t="s">
        <v>837</v>
      </c>
      <c r="E955" s="1" t="s">
        <v>8</v>
      </c>
    </row>
    <row r="956" spans="1:5" ht="15">
      <c r="A956" s="1" t="str">
        <f>"00413370206"</f>
        <v>00413370206</v>
      </c>
      <c r="B956" s="1" t="s">
        <v>5</v>
      </c>
      <c r="C956" s="1" t="s">
        <v>969</v>
      </c>
      <c r="D956" s="1" t="s">
        <v>970</v>
      </c>
      <c r="E956" s="1" t="s">
        <v>8</v>
      </c>
    </row>
    <row r="957" spans="1:5" ht="15">
      <c r="A957" s="1" t="str">
        <f>"81000370205"</f>
        <v>81000370205</v>
      </c>
      <c r="B957" s="1" t="s">
        <v>5</v>
      </c>
      <c r="C957" s="1" t="s">
        <v>971</v>
      </c>
      <c r="D957" s="1" t="s">
        <v>970</v>
      </c>
      <c r="E957" s="1" t="s">
        <v>8</v>
      </c>
    </row>
    <row r="958" spans="1:5" ht="15">
      <c r="A958" s="1" t="str">
        <f>"00438900201"</f>
        <v>00438900201</v>
      </c>
      <c r="B958" s="1" t="s">
        <v>5</v>
      </c>
      <c r="C958" s="1" t="s">
        <v>972</v>
      </c>
      <c r="D958" s="1" t="s">
        <v>970</v>
      </c>
      <c r="E958" s="1" t="s">
        <v>8</v>
      </c>
    </row>
    <row r="959" spans="1:5" ht="15">
      <c r="A959" s="1" t="str">
        <f>"02540250202"</f>
        <v>02540250202</v>
      </c>
      <c r="B959" s="1" t="s">
        <v>5</v>
      </c>
      <c r="C959" s="1" t="s">
        <v>973</v>
      </c>
      <c r="D959" s="1" t="s">
        <v>970</v>
      </c>
      <c r="E959" s="1" t="s">
        <v>8</v>
      </c>
    </row>
    <row r="960" spans="1:5" ht="15">
      <c r="A960" s="1" t="str">
        <f>"02423810205"</f>
        <v>02423810205</v>
      </c>
      <c r="B960" s="1" t="s">
        <v>5</v>
      </c>
      <c r="C960" s="1" t="s">
        <v>974</v>
      </c>
      <c r="D960" s="1" t="s">
        <v>970</v>
      </c>
      <c r="E960" s="1" t="s">
        <v>8</v>
      </c>
    </row>
    <row r="961" spans="1:5" ht="15">
      <c r="A961" s="1" t="str">
        <f>"00185780202"</f>
        <v>00185780202</v>
      </c>
      <c r="B961" s="1" t="s">
        <v>5</v>
      </c>
      <c r="C961" s="1" t="s">
        <v>975</v>
      </c>
      <c r="D961" s="1" t="s">
        <v>970</v>
      </c>
      <c r="E961" s="1" t="s">
        <v>8</v>
      </c>
    </row>
    <row r="962" spans="1:5" ht="15">
      <c r="A962" s="1" t="str">
        <f>"81001310200"</f>
        <v>81001310200</v>
      </c>
      <c r="B962" s="1" t="s">
        <v>5</v>
      </c>
      <c r="C962" s="1" t="s">
        <v>976</v>
      </c>
      <c r="D962" s="1" t="s">
        <v>970</v>
      </c>
      <c r="E962" s="1" t="s">
        <v>8</v>
      </c>
    </row>
    <row r="963" spans="1:5" ht="15">
      <c r="A963" s="1" t="str">
        <f>"81000490201"</f>
        <v>81000490201</v>
      </c>
      <c r="B963" s="1" t="s">
        <v>5</v>
      </c>
      <c r="C963" s="1" t="s">
        <v>977</v>
      </c>
      <c r="D963" s="1" t="s">
        <v>970</v>
      </c>
      <c r="E963" s="1" t="s">
        <v>8</v>
      </c>
    </row>
    <row r="964" spans="1:5" ht="15">
      <c r="A964" s="1" t="str">
        <f>"81000510206"</f>
        <v>81000510206</v>
      </c>
      <c r="B964" s="1" t="s">
        <v>5</v>
      </c>
      <c r="C964" s="1" t="s">
        <v>978</v>
      </c>
      <c r="D964" s="1" t="s">
        <v>970</v>
      </c>
      <c r="E964" s="1" t="s">
        <v>8</v>
      </c>
    </row>
    <row r="965" spans="1:5" ht="15">
      <c r="A965" s="1" t="str">
        <f>"81000430207"</f>
        <v>81000430207</v>
      </c>
      <c r="B965" s="1" t="s">
        <v>5</v>
      </c>
      <c r="C965" s="1" t="s">
        <v>979</v>
      </c>
      <c r="D965" s="1" t="s">
        <v>970</v>
      </c>
      <c r="E965" s="1" t="s">
        <v>8</v>
      </c>
    </row>
    <row r="966" spans="1:5" ht="15">
      <c r="A966" s="1" t="str">
        <f>"00413950205"</f>
        <v>00413950205</v>
      </c>
      <c r="B966" s="1" t="s">
        <v>5</v>
      </c>
      <c r="C966" s="1" t="s">
        <v>980</v>
      </c>
      <c r="D966" s="1" t="s">
        <v>970</v>
      </c>
      <c r="E966" s="1" t="s">
        <v>8</v>
      </c>
    </row>
    <row r="967" spans="1:5" ht="15">
      <c r="A967" s="1" t="str">
        <f>"81001030204"</f>
        <v>81001030204</v>
      </c>
      <c r="B967" s="1" t="s">
        <v>5</v>
      </c>
      <c r="C967" s="1" t="s">
        <v>981</v>
      </c>
      <c r="D967" s="1" t="s">
        <v>970</v>
      </c>
      <c r="E967" s="1" t="s">
        <v>8</v>
      </c>
    </row>
    <row r="968" spans="1:5" ht="15">
      <c r="A968" s="1" t="str">
        <f>"00394850200"</f>
        <v>00394850200</v>
      </c>
      <c r="B968" s="1" t="s">
        <v>5</v>
      </c>
      <c r="C968" s="1" t="s">
        <v>982</v>
      </c>
      <c r="D968" s="1" t="s">
        <v>970</v>
      </c>
      <c r="E968" s="1" t="s">
        <v>8</v>
      </c>
    </row>
    <row r="969" spans="1:5" ht="15">
      <c r="A969" s="1" t="str">
        <f>"00436640205"</f>
        <v>00436640205</v>
      </c>
      <c r="B969" s="1" t="s">
        <v>5</v>
      </c>
      <c r="C969" s="1" t="s">
        <v>983</v>
      </c>
      <c r="D969" s="1" t="s">
        <v>970</v>
      </c>
      <c r="E969" s="1" t="s">
        <v>8</v>
      </c>
    </row>
    <row r="970" spans="1:5" ht="15">
      <c r="A970" s="1" t="str">
        <f>"81001550201"</f>
        <v>81001550201</v>
      </c>
      <c r="B970" s="1" t="s">
        <v>5</v>
      </c>
      <c r="C970" s="1" t="s">
        <v>984</v>
      </c>
      <c r="D970" s="1" t="s">
        <v>970</v>
      </c>
      <c r="E970" s="1" t="s">
        <v>8</v>
      </c>
    </row>
    <row r="971" spans="1:5" ht="15">
      <c r="A971" s="1" t="str">
        <f>"00223070202"</f>
        <v>00223070202</v>
      </c>
      <c r="B971" s="1" t="s">
        <v>5</v>
      </c>
      <c r="C971" s="1" t="s">
        <v>985</v>
      </c>
      <c r="D971" s="1" t="s">
        <v>970</v>
      </c>
      <c r="E971" s="1" t="s">
        <v>8</v>
      </c>
    </row>
    <row r="972" spans="1:5" ht="15">
      <c r="A972" s="1" t="str">
        <f>"81003650207"</f>
        <v>81003650207</v>
      </c>
      <c r="B972" s="1" t="s">
        <v>5</v>
      </c>
      <c r="C972" s="1" t="s">
        <v>986</v>
      </c>
      <c r="D972" s="1" t="s">
        <v>970</v>
      </c>
      <c r="E972" s="1" t="s">
        <v>8</v>
      </c>
    </row>
    <row r="973" spans="1:5" ht="15">
      <c r="A973" s="1" t="str">
        <f>"83000510202"</f>
        <v>83000510202</v>
      </c>
      <c r="B973" s="1" t="s">
        <v>5</v>
      </c>
      <c r="C973" s="1" t="s">
        <v>987</v>
      </c>
      <c r="D973" s="1" t="s">
        <v>970</v>
      </c>
      <c r="E973" s="1" t="s">
        <v>8</v>
      </c>
    </row>
    <row r="974" spans="1:5" ht="15">
      <c r="A974" s="1" t="str">
        <f>"80001910209"</f>
        <v>80001910209</v>
      </c>
      <c r="B974" s="1" t="s">
        <v>5</v>
      </c>
      <c r="C974" s="1" t="s">
        <v>988</v>
      </c>
      <c r="D974" s="1" t="s">
        <v>970</v>
      </c>
      <c r="E974" s="1" t="s">
        <v>8</v>
      </c>
    </row>
    <row r="975" spans="1:5" ht="15">
      <c r="A975" s="1" t="str">
        <f>"83000130209"</f>
        <v>83000130209</v>
      </c>
      <c r="B975" s="1" t="s">
        <v>5</v>
      </c>
      <c r="C975" s="1" t="s">
        <v>989</v>
      </c>
      <c r="D975" s="1" t="s">
        <v>970</v>
      </c>
      <c r="E975" s="1" t="s">
        <v>8</v>
      </c>
    </row>
    <row r="976" spans="1:5" ht="15">
      <c r="A976" s="1" t="str">
        <f>"80025260201"</f>
        <v>80025260201</v>
      </c>
      <c r="B976" s="1" t="s">
        <v>5</v>
      </c>
      <c r="C976" s="1" t="s">
        <v>990</v>
      </c>
      <c r="D976" s="1" t="s">
        <v>970</v>
      </c>
      <c r="E976" s="1" t="s">
        <v>8</v>
      </c>
    </row>
    <row r="977" spans="1:5" ht="15">
      <c r="A977" s="1" t="str">
        <f>"00387350200"</f>
        <v>00387350200</v>
      </c>
      <c r="B977" s="1" t="s">
        <v>5</v>
      </c>
      <c r="C977" s="1" t="s">
        <v>991</v>
      </c>
      <c r="D977" s="1" t="s">
        <v>970</v>
      </c>
      <c r="E977" s="1" t="s">
        <v>8</v>
      </c>
    </row>
    <row r="978" spans="1:5" ht="15">
      <c r="A978" s="1" t="str">
        <f>"81000670208"</f>
        <v>81000670208</v>
      </c>
      <c r="B978" s="1" t="s">
        <v>5</v>
      </c>
      <c r="C978" s="1" t="s">
        <v>992</v>
      </c>
      <c r="D978" s="1" t="s">
        <v>970</v>
      </c>
      <c r="E978" s="1" t="s">
        <v>8</v>
      </c>
    </row>
    <row r="979" spans="1:5" ht="15">
      <c r="A979" s="1" t="str">
        <f>"00253340202"</f>
        <v>00253340202</v>
      </c>
      <c r="B979" s="1" t="s">
        <v>5</v>
      </c>
      <c r="C979" s="1" t="s">
        <v>993</v>
      </c>
      <c r="D979" s="1" t="s">
        <v>970</v>
      </c>
      <c r="E979" s="1" t="s">
        <v>8</v>
      </c>
    </row>
    <row r="980" spans="1:5" ht="15">
      <c r="A980" s="1" t="str">
        <f>"81000790204"</f>
        <v>81000790204</v>
      </c>
      <c r="B980" s="1" t="s">
        <v>5</v>
      </c>
      <c r="C980" s="1" t="s">
        <v>994</v>
      </c>
      <c r="D980" s="1" t="s">
        <v>970</v>
      </c>
      <c r="E980" s="1" t="s">
        <v>8</v>
      </c>
    </row>
    <row r="981" spans="1:5" ht="15">
      <c r="A981" s="1" t="str">
        <f>"80004910206"</f>
        <v>80004910206</v>
      </c>
      <c r="B981" s="1" t="s">
        <v>5</v>
      </c>
      <c r="C981" s="1" t="s">
        <v>995</v>
      </c>
      <c r="D981" s="1" t="s">
        <v>970</v>
      </c>
      <c r="E981" s="1" t="s">
        <v>8</v>
      </c>
    </row>
    <row r="982" spans="1:5" ht="15">
      <c r="A982" s="1" t="str">
        <f>"00189800204"</f>
        <v>00189800204</v>
      </c>
      <c r="B982" s="1" t="s">
        <v>5</v>
      </c>
      <c r="C982" s="1" t="s">
        <v>996</v>
      </c>
      <c r="D982" s="1" t="s">
        <v>970</v>
      </c>
      <c r="E982" s="1" t="s">
        <v>8</v>
      </c>
    </row>
    <row r="983" spans="1:5" ht="15">
      <c r="A983" s="1" t="str">
        <f>"00416240208"</f>
        <v>00416240208</v>
      </c>
      <c r="B983" s="1" t="s">
        <v>5</v>
      </c>
      <c r="C983" s="1" t="s">
        <v>997</v>
      </c>
      <c r="D983" s="1" t="s">
        <v>970</v>
      </c>
      <c r="E983" s="1" t="s">
        <v>8</v>
      </c>
    </row>
    <row r="984" spans="1:5" ht="15">
      <c r="A984" s="1" t="str">
        <f>"81001210202"</f>
        <v>81001210202</v>
      </c>
      <c r="B984" s="1" t="s">
        <v>5</v>
      </c>
      <c r="C984" s="1" t="s">
        <v>998</v>
      </c>
      <c r="D984" s="1" t="s">
        <v>970</v>
      </c>
      <c r="E984" s="1" t="s">
        <v>8</v>
      </c>
    </row>
    <row r="985" spans="1:5" ht="15">
      <c r="A985" s="1" t="str">
        <f>"80004530202"</f>
        <v>80004530202</v>
      </c>
      <c r="B985" s="1" t="s">
        <v>5</v>
      </c>
      <c r="C985" s="1" t="s">
        <v>999</v>
      </c>
      <c r="D985" s="1" t="s">
        <v>970</v>
      </c>
      <c r="E985" s="1" t="s">
        <v>8</v>
      </c>
    </row>
    <row r="986" spans="1:5" ht="15">
      <c r="A986" s="1" t="str">
        <f>"00437020209"</f>
        <v>00437020209</v>
      </c>
      <c r="B986" s="1" t="s">
        <v>5</v>
      </c>
      <c r="C986" s="1" t="s">
        <v>1000</v>
      </c>
      <c r="D986" s="1" t="s">
        <v>970</v>
      </c>
      <c r="E986" s="1" t="s">
        <v>8</v>
      </c>
    </row>
    <row r="987" spans="1:5" ht="15">
      <c r="A987" s="1" t="str">
        <f>"00261470207"</f>
        <v>00261470207</v>
      </c>
      <c r="B987" s="1" t="s">
        <v>5</v>
      </c>
      <c r="C987" s="1" t="s">
        <v>1001</v>
      </c>
      <c r="D987" s="1" t="s">
        <v>970</v>
      </c>
      <c r="E987" s="1" t="s">
        <v>8</v>
      </c>
    </row>
    <row r="988" spans="1:5" ht="15">
      <c r="A988" s="1" t="str">
        <f>"81001430206"</f>
        <v>81001430206</v>
      </c>
      <c r="B988" s="1" t="s">
        <v>5</v>
      </c>
      <c r="C988" s="1" t="s">
        <v>1002</v>
      </c>
      <c r="D988" s="1" t="s">
        <v>970</v>
      </c>
      <c r="E988" s="1" t="s">
        <v>8</v>
      </c>
    </row>
    <row r="989" spans="1:5" ht="15">
      <c r="A989" s="1" t="str">
        <f>"82000050201"</f>
        <v>82000050201</v>
      </c>
      <c r="B989" s="1" t="s">
        <v>5</v>
      </c>
      <c r="C989" s="1" t="s">
        <v>1003</v>
      </c>
      <c r="D989" s="1" t="s">
        <v>970</v>
      </c>
      <c r="E989" s="1" t="s">
        <v>8</v>
      </c>
    </row>
    <row r="990" spans="1:5" ht="15">
      <c r="A990" s="1" t="str">
        <f>"00199290206"</f>
        <v>00199290206</v>
      </c>
      <c r="B990" s="1" t="s">
        <v>5</v>
      </c>
      <c r="C990" s="1" t="s">
        <v>1004</v>
      </c>
      <c r="D990" s="1" t="s">
        <v>970</v>
      </c>
      <c r="E990" s="1" t="s">
        <v>8</v>
      </c>
    </row>
    <row r="991" spans="1:5" ht="15">
      <c r="A991" s="1" t="str">
        <f>"00217110204"</f>
        <v>00217110204</v>
      </c>
      <c r="B991" s="1" t="s">
        <v>5</v>
      </c>
      <c r="C991" s="1" t="s">
        <v>1005</v>
      </c>
      <c r="D991" s="1" t="s">
        <v>970</v>
      </c>
      <c r="E991" s="1" t="s">
        <v>8</v>
      </c>
    </row>
    <row r="992" spans="1:5" ht="15">
      <c r="A992" s="1" t="str">
        <f>"81001230200"</f>
        <v>81001230200</v>
      </c>
      <c r="B992" s="1" t="s">
        <v>5</v>
      </c>
      <c r="C992" s="1" t="s">
        <v>1006</v>
      </c>
      <c r="D992" s="1" t="s">
        <v>970</v>
      </c>
      <c r="E992" s="1" t="s">
        <v>8</v>
      </c>
    </row>
    <row r="993" spans="1:5" ht="15">
      <c r="A993" s="1" t="str">
        <f>"00402030209"</f>
        <v>00402030209</v>
      </c>
      <c r="B993" s="1" t="s">
        <v>5</v>
      </c>
      <c r="C993" s="1" t="s">
        <v>1007</v>
      </c>
      <c r="D993" s="1" t="s">
        <v>970</v>
      </c>
      <c r="E993" s="1" t="s">
        <v>8</v>
      </c>
    </row>
    <row r="994" spans="1:5" ht="15">
      <c r="A994" s="1" t="str">
        <f>"83000230207"</f>
        <v>83000230207</v>
      </c>
      <c r="B994" s="1" t="s">
        <v>5</v>
      </c>
      <c r="C994" s="1" t="s">
        <v>1008</v>
      </c>
      <c r="D994" s="1" t="s">
        <v>970</v>
      </c>
      <c r="E994" s="1" t="s">
        <v>8</v>
      </c>
    </row>
    <row r="995" spans="1:5" ht="15">
      <c r="A995" s="1" t="str">
        <f>"00159450204"</f>
        <v>00159450204</v>
      </c>
      <c r="B995" s="1" t="s">
        <v>5</v>
      </c>
      <c r="C995" s="1" t="s">
        <v>1009</v>
      </c>
      <c r="D995" s="1" t="s">
        <v>970</v>
      </c>
      <c r="E995" s="1" t="s">
        <v>8</v>
      </c>
    </row>
    <row r="996" spans="1:5" ht="15">
      <c r="A996" s="1" t="str">
        <f>"80002770206"</f>
        <v>80002770206</v>
      </c>
      <c r="B996" s="1" t="s">
        <v>5</v>
      </c>
      <c r="C996" s="1" t="s">
        <v>1010</v>
      </c>
      <c r="D996" s="1" t="s">
        <v>970</v>
      </c>
      <c r="E996" s="1" t="s">
        <v>8</v>
      </c>
    </row>
    <row r="997" spans="1:5" ht="15">
      <c r="A997" s="1" t="str">
        <f>"80006430203"</f>
        <v>80006430203</v>
      </c>
      <c r="B997" s="1" t="s">
        <v>5</v>
      </c>
      <c r="C997" s="1" t="s">
        <v>1011</v>
      </c>
      <c r="D997" s="1" t="s">
        <v>970</v>
      </c>
      <c r="E997" s="1" t="s">
        <v>8</v>
      </c>
    </row>
    <row r="998" spans="1:5" ht="15">
      <c r="A998" s="1" t="str">
        <f>"00163620206"</f>
        <v>00163620206</v>
      </c>
      <c r="B998" s="1" t="s">
        <v>5</v>
      </c>
      <c r="C998" s="1" t="s">
        <v>1012</v>
      </c>
      <c r="D998" s="1" t="s">
        <v>970</v>
      </c>
      <c r="E998" s="1" t="s">
        <v>8</v>
      </c>
    </row>
    <row r="999" spans="1:5" ht="15">
      <c r="A999" s="1" t="str">
        <f>"81001250208"</f>
        <v>81001250208</v>
      </c>
      <c r="B999" s="1" t="s">
        <v>5</v>
      </c>
      <c r="C999" s="1" t="s">
        <v>1013</v>
      </c>
      <c r="D999" s="1" t="s">
        <v>970</v>
      </c>
      <c r="E999" s="1" t="s">
        <v>8</v>
      </c>
    </row>
    <row r="1000" spans="1:5" ht="15">
      <c r="A1000" s="1" t="str">
        <f>"00393230206"</f>
        <v>00393230206</v>
      </c>
      <c r="B1000" s="1" t="s">
        <v>5</v>
      </c>
      <c r="C1000" s="1" t="s">
        <v>1014</v>
      </c>
      <c r="D1000" s="1" t="s">
        <v>970</v>
      </c>
      <c r="E1000" s="1" t="s">
        <v>8</v>
      </c>
    </row>
    <row r="1001" spans="1:5" ht="15">
      <c r="A1001" s="1" t="str">
        <f>"80005810207"</f>
        <v>80005810207</v>
      </c>
      <c r="B1001" s="1" t="s">
        <v>5</v>
      </c>
      <c r="C1001" s="1" t="s">
        <v>1015</v>
      </c>
      <c r="D1001" s="1" t="s">
        <v>970</v>
      </c>
      <c r="E1001" s="1" t="s">
        <v>8</v>
      </c>
    </row>
    <row r="1002" spans="1:5" ht="15">
      <c r="A1002" s="1" t="str">
        <f>"80001670209"</f>
        <v>80001670209</v>
      </c>
      <c r="B1002" s="1" t="s">
        <v>5</v>
      </c>
      <c r="C1002" s="1" t="s">
        <v>1016</v>
      </c>
      <c r="D1002" s="1" t="s">
        <v>970</v>
      </c>
      <c r="E1002" s="1" t="s">
        <v>8</v>
      </c>
    </row>
    <row r="1003" spans="1:5" ht="15">
      <c r="A1003" s="1" t="str">
        <f>"80005630209"</f>
        <v>80005630209</v>
      </c>
      <c r="B1003" s="1" t="s">
        <v>5</v>
      </c>
      <c r="C1003" s="1" t="s">
        <v>1017</v>
      </c>
      <c r="D1003" s="1" t="s">
        <v>970</v>
      </c>
      <c r="E1003" s="1" t="s">
        <v>8</v>
      </c>
    </row>
    <row r="1004" spans="1:5" ht="15">
      <c r="A1004" s="1" t="str">
        <f>"83000390209"</f>
        <v>83000390209</v>
      </c>
      <c r="B1004" s="1" t="s">
        <v>5</v>
      </c>
      <c r="C1004" s="1" t="s">
        <v>1018</v>
      </c>
      <c r="D1004" s="1" t="s">
        <v>970</v>
      </c>
      <c r="E1004" s="1" t="s">
        <v>8</v>
      </c>
    </row>
    <row r="1005" spans="1:5" ht="15">
      <c r="A1005" s="1" t="str">
        <f>"00272230202"</f>
        <v>00272230202</v>
      </c>
      <c r="B1005" s="1" t="s">
        <v>5</v>
      </c>
      <c r="C1005" s="1" t="s">
        <v>1019</v>
      </c>
      <c r="D1005" s="1" t="s">
        <v>970</v>
      </c>
      <c r="E1005" s="1" t="s">
        <v>8</v>
      </c>
    </row>
    <row r="1006" spans="1:5" ht="15">
      <c r="A1006" s="1" t="str">
        <f>"00453060204"</f>
        <v>00453060204</v>
      </c>
      <c r="B1006" s="1" t="s">
        <v>5</v>
      </c>
      <c r="C1006" s="1" t="s">
        <v>1020</v>
      </c>
      <c r="D1006" s="1" t="s">
        <v>970</v>
      </c>
      <c r="E1006" s="1" t="s">
        <v>8</v>
      </c>
    </row>
    <row r="1007" spans="1:5" ht="15">
      <c r="A1007" s="1" t="str">
        <f>"80004610202"</f>
        <v>80004610202</v>
      </c>
      <c r="B1007" s="1" t="s">
        <v>5</v>
      </c>
      <c r="C1007" s="1" t="s">
        <v>1021</v>
      </c>
      <c r="D1007" s="1" t="s">
        <v>970</v>
      </c>
      <c r="E1007" s="1" t="s">
        <v>8</v>
      </c>
    </row>
    <row r="1008" spans="1:5" ht="15">
      <c r="A1008" s="1" t="str">
        <f>"80004650208"</f>
        <v>80004650208</v>
      </c>
      <c r="B1008" s="1" t="s">
        <v>5</v>
      </c>
      <c r="C1008" s="1" t="s">
        <v>1022</v>
      </c>
      <c r="D1008" s="1" t="s">
        <v>970</v>
      </c>
      <c r="E1008" s="1" t="s">
        <v>8</v>
      </c>
    </row>
    <row r="1009" spans="1:5" ht="15">
      <c r="A1009" s="1" t="str">
        <f>"00416220200"</f>
        <v>00416220200</v>
      </c>
      <c r="B1009" s="1" t="s">
        <v>5</v>
      </c>
      <c r="C1009" s="1" t="s">
        <v>1023</v>
      </c>
      <c r="D1009" s="1" t="s">
        <v>970</v>
      </c>
      <c r="E1009" s="1" t="s">
        <v>8</v>
      </c>
    </row>
    <row r="1010" spans="1:5" ht="15">
      <c r="A1010" s="1" t="str">
        <f>"80001990201"</f>
        <v>80001990201</v>
      </c>
      <c r="B1010" s="1" t="s">
        <v>5</v>
      </c>
      <c r="C1010" s="1" t="s">
        <v>1024</v>
      </c>
      <c r="D1010" s="1" t="s">
        <v>970</v>
      </c>
      <c r="E1010" s="1" t="s">
        <v>8</v>
      </c>
    </row>
    <row r="1011" spans="1:5" ht="15">
      <c r="A1011" s="1" t="str">
        <f>"00309830206"</f>
        <v>00309830206</v>
      </c>
      <c r="B1011" s="1" t="s">
        <v>5</v>
      </c>
      <c r="C1011" s="1" t="s">
        <v>1025</v>
      </c>
      <c r="D1011" s="1" t="s">
        <v>970</v>
      </c>
      <c r="E1011" s="1" t="s">
        <v>8</v>
      </c>
    </row>
    <row r="1012" spans="1:5" ht="15">
      <c r="A1012" s="1" t="str">
        <f>"80007050208"</f>
        <v>80007050208</v>
      </c>
      <c r="B1012" s="1" t="s">
        <v>5</v>
      </c>
      <c r="C1012" s="1" t="s">
        <v>1026</v>
      </c>
      <c r="D1012" s="1" t="s">
        <v>970</v>
      </c>
      <c r="E1012" s="1" t="s">
        <v>8</v>
      </c>
    </row>
    <row r="1013" spans="1:5" ht="15">
      <c r="A1013" s="1" t="str">
        <f>"00206590200"</f>
        <v>00206590200</v>
      </c>
      <c r="B1013" s="1" t="s">
        <v>5</v>
      </c>
      <c r="C1013" s="1" t="s">
        <v>1027</v>
      </c>
      <c r="D1013" s="1" t="s">
        <v>970</v>
      </c>
      <c r="E1013" s="1" t="s">
        <v>8</v>
      </c>
    </row>
    <row r="1014" spans="1:5" ht="15">
      <c r="A1014" s="1" t="str">
        <f>"80006510202"</f>
        <v>80006510202</v>
      </c>
      <c r="B1014" s="1" t="s">
        <v>5</v>
      </c>
      <c r="C1014" s="1" t="s">
        <v>1028</v>
      </c>
      <c r="D1014" s="1" t="s">
        <v>970</v>
      </c>
      <c r="E1014" s="1" t="s">
        <v>8</v>
      </c>
    </row>
    <row r="1015" spans="1:5" ht="15">
      <c r="A1015" s="1" t="str">
        <f>"00178480208"</f>
        <v>00178480208</v>
      </c>
      <c r="B1015" s="1" t="s">
        <v>5</v>
      </c>
      <c r="C1015" s="1" t="s">
        <v>1029</v>
      </c>
      <c r="D1015" s="1" t="s">
        <v>970</v>
      </c>
      <c r="E1015" s="1" t="s">
        <v>8</v>
      </c>
    </row>
    <row r="1016" spans="1:5" ht="15">
      <c r="A1016" s="1" t="str">
        <f>"83000670204"</f>
        <v>83000670204</v>
      </c>
      <c r="B1016" s="1" t="s">
        <v>5</v>
      </c>
      <c r="C1016" s="1" t="s">
        <v>1030</v>
      </c>
      <c r="D1016" s="1" t="s">
        <v>970</v>
      </c>
      <c r="E1016" s="1" t="s">
        <v>8</v>
      </c>
    </row>
    <row r="1017" spans="1:5" ht="15">
      <c r="A1017" s="1" t="str">
        <f>"00389360207"</f>
        <v>00389360207</v>
      </c>
      <c r="B1017" s="1" t="s">
        <v>5</v>
      </c>
      <c r="C1017" s="1" t="s">
        <v>1031</v>
      </c>
      <c r="D1017" s="1" t="s">
        <v>970</v>
      </c>
      <c r="E1017" s="1" t="s">
        <v>8</v>
      </c>
    </row>
    <row r="1018" spans="1:5" ht="15">
      <c r="A1018" s="1" t="str">
        <f>"00228490207"</f>
        <v>00228490207</v>
      </c>
      <c r="B1018" s="1" t="s">
        <v>5</v>
      </c>
      <c r="C1018" s="1" t="s">
        <v>1032</v>
      </c>
      <c r="D1018" s="1" t="s">
        <v>970</v>
      </c>
      <c r="E1018" s="1" t="s">
        <v>8</v>
      </c>
    </row>
    <row r="1019" spans="1:5" ht="15">
      <c r="A1019" s="1" t="str">
        <f>"00473750180"</f>
        <v>00473750180</v>
      </c>
      <c r="B1019" s="1" t="s">
        <v>5</v>
      </c>
      <c r="C1019" s="1" t="s">
        <v>1033</v>
      </c>
      <c r="D1019" s="1" t="s">
        <v>1034</v>
      </c>
      <c r="E1019" s="1" t="s">
        <v>8</v>
      </c>
    </row>
    <row r="1020" spans="1:5" ht="15">
      <c r="A1020" s="1" t="str">
        <f>"00476820188"</f>
        <v>00476820188</v>
      </c>
      <c r="B1020" s="1" t="s">
        <v>5</v>
      </c>
      <c r="C1020" s="1" t="s">
        <v>1035</v>
      </c>
      <c r="D1020" s="1" t="s">
        <v>1034</v>
      </c>
      <c r="E1020" s="1" t="s">
        <v>8</v>
      </c>
    </row>
    <row r="1021" spans="1:5" ht="15">
      <c r="A1021" s="1" t="str">
        <f>"83000470183"</f>
        <v>83000470183</v>
      </c>
      <c r="B1021" s="1" t="s">
        <v>5</v>
      </c>
      <c r="C1021" s="1" t="s">
        <v>1036</v>
      </c>
      <c r="D1021" s="1" t="s">
        <v>1034</v>
      </c>
      <c r="E1021" s="1" t="s">
        <v>8</v>
      </c>
    </row>
    <row r="1022" spans="1:5" ht="15">
      <c r="A1022" s="1" t="str">
        <f>"00467340188"</f>
        <v>00467340188</v>
      </c>
      <c r="B1022" s="1" t="s">
        <v>5</v>
      </c>
      <c r="C1022" s="1" t="s">
        <v>1037</v>
      </c>
      <c r="D1022" s="1" t="s">
        <v>1034</v>
      </c>
      <c r="E1022" s="1" t="s">
        <v>8</v>
      </c>
    </row>
    <row r="1023" spans="1:5" ht="15">
      <c r="A1023" s="1" t="str">
        <f>"86003510186"</f>
        <v>86003510186</v>
      </c>
      <c r="B1023" s="1" t="s">
        <v>5</v>
      </c>
      <c r="C1023" s="1" t="s">
        <v>1038</v>
      </c>
      <c r="D1023" s="1" t="s">
        <v>1034</v>
      </c>
      <c r="E1023" s="1" t="s">
        <v>8</v>
      </c>
    </row>
    <row r="1024" spans="1:5" ht="15">
      <c r="A1024" s="1" t="str">
        <f>"84000410187"</f>
        <v>84000410187</v>
      </c>
      <c r="B1024" s="1" t="s">
        <v>5</v>
      </c>
      <c r="C1024" s="1" t="s">
        <v>1039</v>
      </c>
      <c r="D1024" s="1" t="s">
        <v>1034</v>
      </c>
      <c r="E1024" s="1" t="s">
        <v>8</v>
      </c>
    </row>
    <row r="1025" spans="1:5" ht="15">
      <c r="A1025" s="1" t="str">
        <f>"00414580183"</f>
        <v>00414580183</v>
      </c>
      <c r="B1025" s="1" t="s">
        <v>5</v>
      </c>
      <c r="C1025" s="1" t="s">
        <v>1040</v>
      </c>
      <c r="D1025" s="1" t="s">
        <v>1034</v>
      </c>
      <c r="E1025" s="1" t="s">
        <v>8</v>
      </c>
    </row>
    <row r="1026" spans="1:5" ht="15">
      <c r="A1026" s="1" t="str">
        <f>"86001910180"</f>
        <v>86001910180</v>
      </c>
      <c r="B1026" s="1" t="s">
        <v>5</v>
      </c>
      <c r="C1026" s="1" t="s">
        <v>1041</v>
      </c>
      <c r="D1026" s="1" t="s">
        <v>1034</v>
      </c>
      <c r="E1026" s="1" t="s">
        <v>8</v>
      </c>
    </row>
    <row r="1027" spans="1:5" ht="15">
      <c r="A1027" s="1" t="str">
        <f>"00520510181"</f>
        <v>00520510181</v>
      </c>
      <c r="B1027" s="1" t="s">
        <v>5</v>
      </c>
      <c r="C1027" s="1" t="s">
        <v>1042</v>
      </c>
      <c r="D1027" s="1" t="s">
        <v>1034</v>
      </c>
      <c r="E1027" s="1" t="s">
        <v>8</v>
      </c>
    </row>
    <row r="1028" spans="1:5" ht="15">
      <c r="A1028" s="1" t="str">
        <f>"00397220187"</f>
        <v>00397220187</v>
      </c>
      <c r="B1028" s="1" t="s">
        <v>5</v>
      </c>
      <c r="C1028" s="1" t="s">
        <v>1043</v>
      </c>
      <c r="D1028" s="1" t="s">
        <v>1034</v>
      </c>
      <c r="E1028" s="1" t="s">
        <v>8</v>
      </c>
    </row>
    <row r="1029" spans="1:5" ht="15">
      <c r="A1029" s="1" t="str">
        <f>"00471320184"</f>
        <v>00471320184</v>
      </c>
      <c r="B1029" s="1" t="s">
        <v>5</v>
      </c>
      <c r="C1029" s="1" t="s">
        <v>1044</v>
      </c>
      <c r="D1029" s="1" t="s">
        <v>1034</v>
      </c>
      <c r="E1029" s="1" t="s">
        <v>8</v>
      </c>
    </row>
    <row r="1030" spans="1:5" ht="15">
      <c r="A1030" s="1" t="str">
        <f>"00460880180"</f>
        <v>00460880180</v>
      </c>
      <c r="B1030" s="1" t="s">
        <v>5</v>
      </c>
      <c r="C1030" s="1" t="s">
        <v>1045</v>
      </c>
      <c r="D1030" s="1" t="s">
        <v>1034</v>
      </c>
      <c r="E1030" s="1" t="s">
        <v>8</v>
      </c>
    </row>
    <row r="1031" spans="1:5" ht="15">
      <c r="A1031" s="1" t="str">
        <f>"00468890181"</f>
        <v>00468890181</v>
      </c>
      <c r="B1031" s="1" t="s">
        <v>5</v>
      </c>
      <c r="C1031" s="1" t="s">
        <v>1046</v>
      </c>
      <c r="D1031" s="1" t="s">
        <v>1034</v>
      </c>
      <c r="E1031" s="1" t="s">
        <v>8</v>
      </c>
    </row>
    <row r="1032" spans="1:5" ht="15">
      <c r="A1032" s="1" t="str">
        <f>"85001770180"</f>
        <v>85001770180</v>
      </c>
      <c r="B1032" s="1" t="s">
        <v>5</v>
      </c>
      <c r="C1032" s="1" t="s">
        <v>1047</v>
      </c>
      <c r="D1032" s="1" t="s">
        <v>1034</v>
      </c>
      <c r="E1032" s="1" t="s">
        <v>8</v>
      </c>
    </row>
    <row r="1033" spans="1:5" ht="15">
      <c r="A1033" s="1" t="str">
        <f>"86003230181"</f>
        <v>86003230181</v>
      </c>
      <c r="B1033" s="1" t="s">
        <v>5</v>
      </c>
      <c r="C1033" s="1" t="s">
        <v>1048</v>
      </c>
      <c r="D1033" s="1" t="s">
        <v>1034</v>
      </c>
      <c r="E1033" s="1" t="s">
        <v>8</v>
      </c>
    </row>
    <row r="1034" spans="1:5" ht="15">
      <c r="A1034" s="1" t="str">
        <f>"84000700181"</f>
        <v>84000700181</v>
      </c>
      <c r="B1034" s="1" t="s">
        <v>5</v>
      </c>
      <c r="C1034" s="1" t="s">
        <v>1049</v>
      </c>
      <c r="D1034" s="1" t="s">
        <v>1034</v>
      </c>
      <c r="E1034" s="1" t="s">
        <v>8</v>
      </c>
    </row>
    <row r="1035" spans="1:5" ht="15">
      <c r="A1035" s="1" t="str">
        <f>"86003490181"</f>
        <v>86003490181</v>
      </c>
      <c r="B1035" s="1" t="s">
        <v>5</v>
      </c>
      <c r="C1035" s="1" t="s">
        <v>1050</v>
      </c>
      <c r="D1035" s="1" t="s">
        <v>1034</v>
      </c>
      <c r="E1035" s="1" t="s">
        <v>8</v>
      </c>
    </row>
    <row r="1036" spans="1:5" ht="15">
      <c r="A1036" s="1" t="str">
        <f>"00473260180"</f>
        <v>00473260180</v>
      </c>
      <c r="B1036" s="1" t="s">
        <v>5</v>
      </c>
      <c r="C1036" s="1" t="s">
        <v>1051</v>
      </c>
      <c r="D1036" s="1" t="s">
        <v>1034</v>
      </c>
      <c r="E1036" s="1" t="s">
        <v>8</v>
      </c>
    </row>
    <row r="1037" spans="1:5" ht="15">
      <c r="A1037" s="1" t="str">
        <f>"00447770181"</f>
        <v>00447770181</v>
      </c>
      <c r="B1037" s="1" t="s">
        <v>5</v>
      </c>
      <c r="C1037" s="1" t="s">
        <v>1052</v>
      </c>
      <c r="D1037" s="1" t="s">
        <v>1034</v>
      </c>
      <c r="E1037" s="1" t="s">
        <v>8</v>
      </c>
    </row>
    <row r="1038" spans="1:5" ht="15">
      <c r="A1038" s="1" t="str">
        <f>"84000230189"</f>
        <v>84000230189</v>
      </c>
      <c r="B1038" s="1" t="s">
        <v>5</v>
      </c>
      <c r="C1038" s="1" t="s">
        <v>1053</v>
      </c>
      <c r="D1038" s="1" t="s">
        <v>1034</v>
      </c>
      <c r="E1038" s="1" t="s">
        <v>8</v>
      </c>
    </row>
    <row r="1039" spans="1:5" ht="15">
      <c r="A1039" s="1" t="str">
        <f>"86003250189"</f>
        <v>86003250189</v>
      </c>
      <c r="B1039" s="1" t="s">
        <v>5</v>
      </c>
      <c r="C1039" s="1" t="s">
        <v>1054</v>
      </c>
      <c r="D1039" s="1" t="s">
        <v>1034</v>
      </c>
      <c r="E1039" s="1" t="s">
        <v>8</v>
      </c>
    </row>
    <row r="1040" spans="1:5" ht="15">
      <c r="A1040" s="1" t="str">
        <f>"84000470181"</f>
        <v>84000470181</v>
      </c>
      <c r="B1040" s="1" t="s">
        <v>5</v>
      </c>
      <c r="C1040" s="1" t="s">
        <v>1055</v>
      </c>
      <c r="D1040" s="1" t="s">
        <v>1034</v>
      </c>
      <c r="E1040" s="1" t="s">
        <v>8</v>
      </c>
    </row>
    <row r="1041" spans="1:5" ht="15">
      <c r="A1041" s="1" t="str">
        <f>"83000530184"</f>
        <v>83000530184</v>
      </c>
      <c r="B1041" s="1" t="s">
        <v>5</v>
      </c>
      <c r="C1041" s="1" t="s">
        <v>1056</v>
      </c>
      <c r="D1041" s="1" t="s">
        <v>1034</v>
      </c>
      <c r="E1041" s="1" t="s">
        <v>8</v>
      </c>
    </row>
    <row r="1042" spans="1:5" ht="15">
      <c r="A1042" s="1" t="str">
        <f>"84000510184"</f>
        <v>84000510184</v>
      </c>
      <c r="B1042" s="1" t="s">
        <v>5</v>
      </c>
      <c r="C1042" s="1" t="s">
        <v>1057</v>
      </c>
      <c r="D1042" s="1" t="s">
        <v>1034</v>
      </c>
      <c r="E1042" s="1" t="s">
        <v>8</v>
      </c>
    </row>
    <row r="1043" spans="1:5" ht="15">
      <c r="A1043" s="1" t="str">
        <f>"00523930188"</f>
        <v>00523930188</v>
      </c>
      <c r="B1043" s="1" t="s">
        <v>5</v>
      </c>
      <c r="C1043" s="1" t="s">
        <v>1058</v>
      </c>
      <c r="D1043" s="1" t="s">
        <v>1034</v>
      </c>
      <c r="E1043" s="1" t="s">
        <v>8</v>
      </c>
    </row>
    <row r="1044" spans="1:5" ht="15">
      <c r="A1044" s="1" t="str">
        <f>"84000550180"</f>
        <v>84000550180</v>
      </c>
      <c r="B1044" s="1" t="s">
        <v>5</v>
      </c>
      <c r="C1044" s="1" t="s">
        <v>1059</v>
      </c>
      <c r="D1044" s="1" t="s">
        <v>1034</v>
      </c>
      <c r="E1044" s="1" t="s">
        <v>8</v>
      </c>
    </row>
    <row r="1045" spans="1:5" ht="15">
      <c r="A1045" s="1" t="str">
        <f>"00473900181"</f>
        <v>00473900181</v>
      </c>
      <c r="B1045" s="1" t="s">
        <v>5</v>
      </c>
      <c r="C1045" s="1" t="s">
        <v>1060</v>
      </c>
      <c r="D1045" s="1" t="s">
        <v>1034</v>
      </c>
      <c r="E1045" s="1" t="s">
        <v>8</v>
      </c>
    </row>
    <row r="1046" spans="1:5" ht="15">
      <c r="A1046" s="1" t="str">
        <f>"00483730180"</f>
        <v>00483730180</v>
      </c>
      <c r="B1046" s="1" t="s">
        <v>5</v>
      </c>
      <c r="C1046" s="1" t="s">
        <v>1061</v>
      </c>
      <c r="D1046" s="1" t="s">
        <v>1034</v>
      </c>
      <c r="E1046" s="1" t="s">
        <v>8</v>
      </c>
    </row>
    <row r="1047" spans="1:5" ht="15">
      <c r="A1047" s="1" t="str">
        <f>"00468580188"</f>
        <v>00468580188</v>
      </c>
      <c r="B1047" s="1" t="s">
        <v>5</v>
      </c>
      <c r="C1047" s="1" t="s">
        <v>1062</v>
      </c>
      <c r="D1047" s="1" t="s">
        <v>1034</v>
      </c>
      <c r="E1047" s="1" t="s">
        <v>8</v>
      </c>
    </row>
    <row r="1048" spans="1:5" ht="15">
      <c r="A1048" s="1" t="str">
        <f>"85001790188"</f>
        <v>85001790188</v>
      </c>
      <c r="B1048" s="1" t="s">
        <v>5</v>
      </c>
      <c r="C1048" s="1" t="s">
        <v>1063</v>
      </c>
      <c r="D1048" s="1" t="s">
        <v>1034</v>
      </c>
      <c r="E1048" s="1" t="s">
        <v>8</v>
      </c>
    </row>
    <row r="1049" spans="1:5" ht="15">
      <c r="A1049" s="1" t="str">
        <f>"00483000188"</f>
        <v>00483000188</v>
      </c>
      <c r="B1049" s="1" t="s">
        <v>5</v>
      </c>
      <c r="C1049" s="1" t="s">
        <v>1064</v>
      </c>
      <c r="D1049" s="1" t="s">
        <v>1034</v>
      </c>
      <c r="E1049" s="1" t="s">
        <v>8</v>
      </c>
    </row>
    <row r="1050" spans="1:5" ht="15">
      <c r="A1050" s="1" t="str">
        <f>"00451040182"</f>
        <v>00451040182</v>
      </c>
      <c r="B1050" s="1" t="s">
        <v>5</v>
      </c>
      <c r="C1050" s="1" t="s">
        <v>1065</v>
      </c>
      <c r="D1050" s="1" t="s">
        <v>1034</v>
      </c>
      <c r="E1050" s="1" t="s">
        <v>8</v>
      </c>
    </row>
    <row r="1051" spans="1:5" ht="15">
      <c r="A1051" s="1" t="str">
        <f>"00485410187"</f>
        <v>00485410187</v>
      </c>
      <c r="B1051" s="1" t="s">
        <v>5</v>
      </c>
      <c r="C1051" s="1" t="s">
        <v>1066</v>
      </c>
      <c r="D1051" s="1" t="s">
        <v>1034</v>
      </c>
      <c r="E1051" s="1" t="s">
        <v>8</v>
      </c>
    </row>
    <row r="1052" spans="1:5" ht="15">
      <c r="A1052" s="1" t="str">
        <f>"83000570180"</f>
        <v>83000570180</v>
      </c>
      <c r="B1052" s="1" t="s">
        <v>5</v>
      </c>
      <c r="C1052" s="1" t="s">
        <v>1067</v>
      </c>
      <c r="D1052" s="1" t="s">
        <v>1034</v>
      </c>
      <c r="E1052" s="1" t="s">
        <v>8</v>
      </c>
    </row>
    <row r="1053" spans="1:5" ht="15">
      <c r="A1053" s="1" t="str">
        <f>"83000590188"</f>
        <v>83000590188</v>
      </c>
      <c r="B1053" s="1" t="s">
        <v>5</v>
      </c>
      <c r="C1053" s="1" t="s">
        <v>1068</v>
      </c>
      <c r="D1053" s="1" t="s">
        <v>1034</v>
      </c>
      <c r="E1053" s="1" t="s">
        <v>8</v>
      </c>
    </row>
    <row r="1054" spans="1:5" ht="15">
      <c r="A1054" s="1" t="str">
        <f>"00467120184"</f>
        <v>00467120184</v>
      </c>
      <c r="B1054" s="1" t="s">
        <v>5</v>
      </c>
      <c r="C1054" s="1" t="s">
        <v>1069</v>
      </c>
      <c r="D1054" s="1" t="s">
        <v>1034</v>
      </c>
      <c r="E1054" s="1" t="s">
        <v>8</v>
      </c>
    </row>
    <row r="1055" spans="1:5" ht="15">
      <c r="A1055" s="1" t="str">
        <f>"86003530184"</f>
        <v>86003530184</v>
      </c>
      <c r="B1055" s="1" t="s">
        <v>5</v>
      </c>
      <c r="C1055" s="1" t="s">
        <v>1070</v>
      </c>
      <c r="D1055" s="1" t="s">
        <v>1034</v>
      </c>
      <c r="E1055" s="1" t="s">
        <v>8</v>
      </c>
    </row>
    <row r="1056" spans="1:5" ht="15">
      <c r="A1056" s="1" t="str">
        <f>"00487250185"</f>
        <v>00487250185</v>
      </c>
      <c r="B1056" s="1" t="s">
        <v>5</v>
      </c>
      <c r="C1056" s="1" t="s">
        <v>1071</v>
      </c>
      <c r="D1056" s="1" t="s">
        <v>1034</v>
      </c>
      <c r="E1056" s="1" t="s">
        <v>8</v>
      </c>
    </row>
    <row r="1057" spans="1:5" ht="15">
      <c r="A1057" s="1" t="str">
        <f>"83000690186"</f>
        <v>83000690186</v>
      </c>
      <c r="B1057" s="1" t="s">
        <v>5</v>
      </c>
      <c r="C1057" s="1" t="s">
        <v>1072</v>
      </c>
      <c r="D1057" s="1" t="s">
        <v>1034</v>
      </c>
      <c r="E1057" s="1" t="s">
        <v>8</v>
      </c>
    </row>
    <row r="1058" spans="1:5" ht="15">
      <c r="A1058" s="1" t="str">
        <f>"80000850182"</f>
        <v>80000850182</v>
      </c>
      <c r="B1058" s="1" t="s">
        <v>5</v>
      </c>
      <c r="C1058" s="1" t="s">
        <v>1073</v>
      </c>
      <c r="D1058" s="1" t="s">
        <v>1034</v>
      </c>
      <c r="E1058" s="1" t="s">
        <v>8</v>
      </c>
    </row>
    <row r="1059" spans="1:5" ht="15">
      <c r="A1059" s="1" t="str">
        <f>"00333900181"</f>
        <v>00333900181</v>
      </c>
      <c r="B1059" s="1" t="s">
        <v>5</v>
      </c>
      <c r="C1059" s="1" t="s">
        <v>1074</v>
      </c>
      <c r="D1059" s="1" t="s">
        <v>1034</v>
      </c>
      <c r="E1059" s="1" t="s">
        <v>8</v>
      </c>
    </row>
    <row r="1060" spans="1:5" ht="15">
      <c r="A1060" s="1" t="str">
        <f>"00439130188"</f>
        <v>00439130188</v>
      </c>
      <c r="B1060" s="1" t="s">
        <v>5</v>
      </c>
      <c r="C1060" s="1" t="s">
        <v>1075</v>
      </c>
      <c r="D1060" s="1" t="s">
        <v>1034</v>
      </c>
      <c r="E1060" s="1" t="s">
        <v>8</v>
      </c>
    </row>
    <row r="1061" spans="1:5" ht="15">
      <c r="A1061" s="1" t="str">
        <f>"84000590186"</f>
        <v>84000590186</v>
      </c>
      <c r="B1061" s="1" t="s">
        <v>5</v>
      </c>
      <c r="C1061" s="1" t="s">
        <v>1076</v>
      </c>
      <c r="D1061" s="1" t="s">
        <v>1034</v>
      </c>
      <c r="E1061" s="1" t="s">
        <v>8</v>
      </c>
    </row>
    <row r="1062" spans="1:5" ht="15">
      <c r="A1062" s="1" t="str">
        <f>"00470780180"</f>
        <v>00470780180</v>
      </c>
      <c r="B1062" s="1" t="s">
        <v>5</v>
      </c>
      <c r="C1062" s="1" t="s">
        <v>1077</v>
      </c>
      <c r="D1062" s="1" t="s">
        <v>1034</v>
      </c>
      <c r="E1062" s="1" t="s">
        <v>8</v>
      </c>
    </row>
    <row r="1063" spans="1:5" ht="15">
      <c r="A1063" s="1" t="str">
        <f>"00409680188"</f>
        <v>00409680188</v>
      </c>
      <c r="B1063" s="1" t="s">
        <v>5</v>
      </c>
      <c r="C1063" s="1" t="s">
        <v>1078</v>
      </c>
      <c r="D1063" s="1" t="s">
        <v>1034</v>
      </c>
      <c r="E1063" s="1" t="s">
        <v>8</v>
      </c>
    </row>
    <row r="1064" spans="1:5" ht="15">
      <c r="A1064" s="1" t="str">
        <f>"02738210182"</f>
        <v>02738210182</v>
      </c>
      <c r="B1064" s="1" t="s">
        <v>5</v>
      </c>
      <c r="C1064" s="1" t="s">
        <v>1079</v>
      </c>
      <c r="D1064" s="1" t="s">
        <v>1034</v>
      </c>
      <c r="E1064" s="1" t="s">
        <v>8</v>
      </c>
    </row>
    <row r="1065" spans="1:5" ht="15">
      <c r="A1065" s="1" t="str">
        <f>"00475470183"</f>
        <v>00475470183</v>
      </c>
      <c r="B1065" s="1" t="s">
        <v>5</v>
      </c>
      <c r="C1065" s="1" t="s">
        <v>1080</v>
      </c>
      <c r="D1065" s="1" t="s">
        <v>1034</v>
      </c>
      <c r="E1065" s="1" t="s">
        <v>8</v>
      </c>
    </row>
    <row r="1066" spans="1:5" ht="15">
      <c r="A1066" s="1" t="str">
        <f>"86003410189"</f>
        <v>86003410189</v>
      </c>
      <c r="B1066" s="1" t="s">
        <v>5</v>
      </c>
      <c r="C1066" s="1" t="s">
        <v>1081</v>
      </c>
      <c r="D1066" s="1" t="s">
        <v>1034</v>
      </c>
      <c r="E1066" s="1" t="s">
        <v>8</v>
      </c>
    </row>
    <row r="1067" spans="1:5" ht="15">
      <c r="A1067" s="1" t="str">
        <f>"02616370181"</f>
        <v>02616370181</v>
      </c>
      <c r="B1067" s="1" t="s">
        <v>5</v>
      </c>
      <c r="C1067" s="1" t="s">
        <v>1082</v>
      </c>
      <c r="D1067" s="1" t="s">
        <v>1034</v>
      </c>
      <c r="E1067" s="1" t="s">
        <v>8</v>
      </c>
    </row>
    <row r="1068" spans="1:5" ht="15">
      <c r="A1068" s="1" t="str">
        <f>"00460370182"</f>
        <v>00460370182</v>
      </c>
      <c r="B1068" s="1" t="s">
        <v>5</v>
      </c>
      <c r="C1068" s="1" t="s">
        <v>1083</v>
      </c>
      <c r="D1068" s="1" t="s">
        <v>1034</v>
      </c>
      <c r="E1068" s="1" t="s">
        <v>8</v>
      </c>
    </row>
    <row r="1069" spans="1:5" ht="15">
      <c r="A1069" s="1" t="str">
        <f>"00475640181"</f>
        <v>00475640181</v>
      </c>
      <c r="B1069" s="1" t="s">
        <v>5</v>
      </c>
      <c r="C1069" s="1" t="s">
        <v>1084</v>
      </c>
      <c r="D1069" s="1" t="s">
        <v>1034</v>
      </c>
      <c r="E1069" s="1" t="s">
        <v>8</v>
      </c>
    </row>
    <row r="1070" spans="1:5" ht="15">
      <c r="A1070" s="1" t="str">
        <f>"83000990180"</f>
        <v>83000990180</v>
      </c>
      <c r="B1070" s="1" t="s">
        <v>5</v>
      </c>
      <c r="C1070" s="1" t="s">
        <v>1085</v>
      </c>
      <c r="D1070" s="1" t="s">
        <v>1034</v>
      </c>
      <c r="E1070" s="1" t="s">
        <v>8</v>
      </c>
    </row>
    <row r="1071" spans="1:5" ht="15">
      <c r="A1071" s="1" t="str">
        <f>"00489010181"</f>
        <v>00489010181</v>
      </c>
      <c r="B1071" s="1" t="s">
        <v>5</v>
      </c>
      <c r="C1071" s="1" t="s">
        <v>1086</v>
      </c>
      <c r="D1071" s="1" t="s">
        <v>1034</v>
      </c>
      <c r="E1071" s="1" t="s">
        <v>8</v>
      </c>
    </row>
    <row r="1072" spans="1:5" ht="15">
      <c r="A1072" s="1" t="str">
        <f>"00473740181"</f>
        <v>00473740181</v>
      </c>
      <c r="B1072" s="1" t="s">
        <v>5</v>
      </c>
      <c r="C1072" s="1" t="s">
        <v>1087</v>
      </c>
      <c r="D1072" s="1" t="s">
        <v>1034</v>
      </c>
      <c r="E1072" s="1" t="s">
        <v>8</v>
      </c>
    </row>
    <row r="1073" spans="1:5" ht="15">
      <c r="A1073" s="1" t="str">
        <f>"00244220182"</f>
        <v>00244220182</v>
      </c>
      <c r="B1073" s="1" t="s">
        <v>5</v>
      </c>
      <c r="C1073" s="1" t="s">
        <v>1088</v>
      </c>
      <c r="D1073" s="1" t="s">
        <v>1034</v>
      </c>
      <c r="E1073" s="1" t="s">
        <v>8</v>
      </c>
    </row>
    <row r="1074" spans="1:5" ht="15">
      <c r="A1074" s="1" t="str">
        <f>"00339070187"</f>
        <v>00339070187</v>
      </c>
      <c r="B1074" s="1" t="s">
        <v>5</v>
      </c>
      <c r="C1074" s="1" t="s">
        <v>1089</v>
      </c>
      <c r="D1074" s="1" t="s">
        <v>1034</v>
      </c>
      <c r="E1074" s="1" t="s">
        <v>8</v>
      </c>
    </row>
    <row r="1075" spans="1:5" ht="15">
      <c r="A1075" s="1" t="str">
        <f>"86003270187"</f>
        <v>86003270187</v>
      </c>
      <c r="B1075" s="1" t="s">
        <v>5</v>
      </c>
      <c r="C1075" s="1" t="s">
        <v>1090</v>
      </c>
      <c r="D1075" s="1" t="s">
        <v>1034</v>
      </c>
      <c r="E1075" s="1" t="s">
        <v>8</v>
      </c>
    </row>
    <row r="1076" spans="1:5" ht="15">
      <c r="A1076" s="1" t="str">
        <f>"00485480180"</f>
        <v>00485480180</v>
      </c>
      <c r="B1076" s="1" t="s">
        <v>5</v>
      </c>
      <c r="C1076" s="1" t="s">
        <v>1091</v>
      </c>
      <c r="D1076" s="1" t="s">
        <v>1034</v>
      </c>
      <c r="E1076" s="1" t="s">
        <v>8</v>
      </c>
    </row>
    <row r="1077" spans="1:5" ht="15">
      <c r="A1077" s="1" t="str">
        <f>"00490860186"</f>
        <v>00490860186</v>
      </c>
      <c r="B1077" s="1" t="s">
        <v>5</v>
      </c>
      <c r="C1077" s="1" t="s">
        <v>1092</v>
      </c>
      <c r="D1077" s="1" t="s">
        <v>1034</v>
      </c>
      <c r="E1077" s="1" t="s">
        <v>8</v>
      </c>
    </row>
    <row r="1078" spans="1:5" ht="15">
      <c r="A1078" s="1" t="str">
        <f>"85001890186"</f>
        <v>85001890186</v>
      </c>
      <c r="B1078" s="1" t="s">
        <v>5</v>
      </c>
      <c r="C1078" s="1" t="s">
        <v>1093</v>
      </c>
      <c r="D1078" s="1" t="s">
        <v>1034</v>
      </c>
      <c r="E1078" s="1" t="s">
        <v>8</v>
      </c>
    </row>
    <row r="1079" spans="1:5" ht="15">
      <c r="A1079" s="1" t="str">
        <f>"85001810184"</f>
        <v>85001810184</v>
      </c>
      <c r="B1079" s="1" t="s">
        <v>5</v>
      </c>
      <c r="C1079" s="1" t="s">
        <v>1094</v>
      </c>
      <c r="D1079" s="1" t="s">
        <v>1034</v>
      </c>
      <c r="E1079" s="1" t="s">
        <v>8</v>
      </c>
    </row>
    <row r="1080" spans="1:5" ht="15">
      <c r="A1080" s="1" t="str">
        <f>"00493730188"</f>
        <v>00493730188</v>
      </c>
      <c r="B1080" s="1" t="s">
        <v>5</v>
      </c>
      <c r="C1080" s="1" t="s">
        <v>1095</v>
      </c>
      <c r="D1080" s="1" t="s">
        <v>1034</v>
      </c>
      <c r="E1080" s="1" t="s">
        <v>8</v>
      </c>
    </row>
    <row r="1081" spans="1:5" ht="15">
      <c r="A1081" s="1" t="str">
        <f>"00460900186"</f>
        <v>00460900186</v>
      </c>
      <c r="B1081" s="1" t="s">
        <v>5</v>
      </c>
      <c r="C1081" s="1" t="s">
        <v>1096</v>
      </c>
      <c r="D1081" s="1" t="s">
        <v>1034</v>
      </c>
      <c r="E1081" s="1" t="s">
        <v>8</v>
      </c>
    </row>
    <row r="1082" spans="1:5" ht="15">
      <c r="A1082" s="1" t="str">
        <f>"00485780183"</f>
        <v>00485780183</v>
      </c>
      <c r="B1082" s="1" t="s">
        <v>5</v>
      </c>
      <c r="C1082" s="1" t="s">
        <v>1097</v>
      </c>
      <c r="D1082" s="1" t="s">
        <v>1034</v>
      </c>
      <c r="E1082" s="1" t="s">
        <v>8</v>
      </c>
    </row>
    <row r="1083" spans="1:5" ht="15">
      <c r="A1083" s="1" t="str">
        <f>"85001830182"</f>
        <v>85001830182</v>
      </c>
      <c r="B1083" s="1" t="s">
        <v>5</v>
      </c>
      <c r="C1083" s="1" t="s">
        <v>1098</v>
      </c>
      <c r="D1083" s="1" t="s">
        <v>1034</v>
      </c>
      <c r="E1083" s="1" t="s">
        <v>8</v>
      </c>
    </row>
    <row r="1084" spans="1:5" ht="15">
      <c r="A1084" s="1" t="str">
        <f>"00464180181"</f>
        <v>00464180181</v>
      </c>
      <c r="B1084" s="1" t="s">
        <v>5</v>
      </c>
      <c r="C1084" s="1" t="s">
        <v>1099</v>
      </c>
      <c r="D1084" s="1" t="s">
        <v>1034</v>
      </c>
      <c r="E1084" s="1" t="s">
        <v>8</v>
      </c>
    </row>
    <row r="1085" spans="1:5" ht="15">
      <c r="A1085" s="1" t="str">
        <f>"00484170188"</f>
        <v>00484170188</v>
      </c>
      <c r="B1085" s="1" t="s">
        <v>5</v>
      </c>
      <c r="C1085" s="1" t="s">
        <v>1100</v>
      </c>
      <c r="D1085" s="1" t="s">
        <v>1034</v>
      </c>
      <c r="E1085" s="1" t="s">
        <v>8</v>
      </c>
    </row>
    <row r="1086" spans="1:5" ht="15">
      <c r="A1086" s="1" t="str">
        <f>"00414560185"</f>
        <v>00414560185</v>
      </c>
      <c r="B1086" s="1" t="s">
        <v>5</v>
      </c>
      <c r="C1086" s="1" t="s">
        <v>1101</v>
      </c>
      <c r="D1086" s="1" t="s">
        <v>1034</v>
      </c>
      <c r="E1086" s="1" t="s">
        <v>8</v>
      </c>
    </row>
    <row r="1087" spans="1:5" ht="15">
      <c r="A1087" s="1" t="str">
        <f>"00270350184"</f>
        <v>00270350184</v>
      </c>
      <c r="B1087" s="1" t="s">
        <v>5</v>
      </c>
      <c r="C1087" s="1" t="s">
        <v>1102</v>
      </c>
      <c r="D1087" s="1" t="s">
        <v>1034</v>
      </c>
      <c r="E1087" s="1" t="s">
        <v>8</v>
      </c>
    </row>
    <row r="1088" spans="1:5" ht="15">
      <c r="A1088" s="1" t="str">
        <f>"00485840185"</f>
        <v>00485840185</v>
      </c>
      <c r="B1088" s="1" t="s">
        <v>5</v>
      </c>
      <c r="C1088" s="1" t="s">
        <v>1103</v>
      </c>
      <c r="D1088" s="1" t="s">
        <v>1034</v>
      </c>
      <c r="E1088" s="1" t="s">
        <v>8</v>
      </c>
    </row>
    <row r="1089" spans="1:5" ht="15">
      <c r="A1089" s="1" t="str">
        <f>"00520490186"</f>
        <v>00520490186</v>
      </c>
      <c r="B1089" s="1" t="s">
        <v>5</v>
      </c>
      <c r="C1089" s="1" t="s">
        <v>1104</v>
      </c>
      <c r="D1089" s="1" t="s">
        <v>1034</v>
      </c>
      <c r="E1089" s="1" t="s">
        <v>8</v>
      </c>
    </row>
    <row r="1090" spans="1:5" ht="15">
      <c r="A1090" s="1" t="str">
        <f>"00474790185"</f>
        <v>00474790185</v>
      </c>
      <c r="B1090" s="1" t="s">
        <v>5</v>
      </c>
      <c r="C1090" s="1" t="s">
        <v>1105</v>
      </c>
      <c r="D1090" s="1" t="s">
        <v>1034</v>
      </c>
      <c r="E1090" s="1" t="s">
        <v>8</v>
      </c>
    </row>
    <row r="1091" spans="1:5" ht="15">
      <c r="A1091" s="1" t="str">
        <f>"00453550188"</f>
        <v>00453550188</v>
      </c>
      <c r="B1091" s="1" t="s">
        <v>5</v>
      </c>
      <c r="C1091" s="1" t="s">
        <v>1106</v>
      </c>
      <c r="D1091" s="1" t="s">
        <v>1034</v>
      </c>
      <c r="E1091" s="1" t="s">
        <v>8</v>
      </c>
    </row>
    <row r="1092" spans="1:5" ht="15">
      <c r="A1092" s="1" t="str">
        <f>"86002720182"</f>
        <v>86002720182</v>
      </c>
      <c r="B1092" s="1" t="s">
        <v>5</v>
      </c>
      <c r="C1092" s="1" t="s">
        <v>1107</v>
      </c>
      <c r="D1092" s="1" t="s">
        <v>1034</v>
      </c>
      <c r="E1092" s="1" t="s">
        <v>8</v>
      </c>
    </row>
    <row r="1093" spans="1:5" ht="15">
      <c r="A1093" s="1" t="str">
        <f>"82001810181"</f>
        <v>82001810181</v>
      </c>
      <c r="B1093" s="1" t="s">
        <v>5</v>
      </c>
      <c r="C1093" s="1" t="s">
        <v>1108</v>
      </c>
      <c r="D1093" s="1" t="s">
        <v>1034</v>
      </c>
      <c r="E1093" s="1" t="s">
        <v>8</v>
      </c>
    </row>
    <row r="1094" spans="1:5" ht="15">
      <c r="A1094" s="1" t="str">
        <f>"00482310182"</f>
        <v>00482310182</v>
      </c>
      <c r="B1094" s="1" t="s">
        <v>5</v>
      </c>
      <c r="C1094" s="1" t="s">
        <v>1109</v>
      </c>
      <c r="D1094" s="1" t="s">
        <v>1034</v>
      </c>
      <c r="E1094" s="1" t="s">
        <v>8</v>
      </c>
    </row>
    <row r="1095" spans="1:5" ht="15">
      <c r="A1095" s="1" t="str">
        <f>"00471410183"</f>
        <v>00471410183</v>
      </c>
      <c r="B1095" s="1" t="s">
        <v>5</v>
      </c>
      <c r="C1095" s="1" t="s">
        <v>1110</v>
      </c>
      <c r="D1095" s="1" t="s">
        <v>1034</v>
      </c>
      <c r="E1095" s="1" t="s">
        <v>8</v>
      </c>
    </row>
    <row r="1096" spans="1:5" ht="15">
      <c r="A1096" s="1" t="str">
        <f>"00390570182"</f>
        <v>00390570182</v>
      </c>
      <c r="B1096" s="1" t="s">
        <v>5</v>
      </c>
      <c r="C1096" s="1" t="s">
        <v>1111</v>
      </c>
      <c r="D1096" s="1" t="s">
        <v>1034</v>
      </c>
      <c r="E1096" s="1" t="s">
        <v>8</v>
      </c>
    </row>
    <row r="1097" spans="1:5" ht="15">
      <c r="A1097" s="1" t="str">
        <f>"86003290185"</f>
        <v>86003290185</v>
      </c>
      <c r="B1097" s="1" t="s">
        <v>5</v>
      </c>
      <c r="C1097" s="1" t="s">
        <v>1112</v>
      </c>
      <c r="D1097" s="1" t="s">
        <v>1034</v>
      </c>
      <c r="E1097" s="1" t="s">
        <v>8</v>
      </c>
    </row>
    <row r="1098" spans="1:5" ht="15">
      <c r="A1098" s="1" t="str">
        <f>"00273900183"</f>
        <v>00273900183</v>
      </c>
      <c r="B1098" s="1" t="s">
        <v>5</v>
      </c>
      <c r="C1098" s="1" t="s">
        <v>1113</v>
      </c>
      <c r="D1098" s="1" t="s">
        <v>1034</v>
      </c>
      <c r="E1098" s="1" t="s">
        <v>8</v>
      </c>
    </row>
    <row r="1099" spans="1:5" ht="15">
      <c r="A1099" s="1" t="str">
        <f>"84000720189"</f>
        <v>84000720189</v>
      </c>
      <c r="B1099" s="1" t="s">
        <v>5</v>
      </c>
      <c r="C1099" s="1" t="s">
        <v>1114</v>
      </c>
      <c r="D1099" s="1" t="s">
        <v>1034</v>
      </c>
      <c r="E1099" s="1" t="s">
        <v>8</v>
      </c>
    </row>
    <row r="1100" spans="1:5" ht="15">
      <c r="A1100" s="1" t="str">
        <f>"84000670186"</f>
        <v>84000670186</v>
      </c>
      <c r="B1100" s="1" t="s">
        <v>5</v>
      </c>
      <c r="C1100" s="1" t="s">
        <v>1115</v>
      </c>
      <c r="D1100" s="1" t="s">
        <v>1034</v>
      </c>
      <c r="E1100" s="1" t="s">
        <v>8</v>
      </c>
    </row>
    <row r="1101" spans="1:5" ht="15">
      <c r="A1101" s="1" t="str">
        <f>"00485460182"</f>
        <v>00485460182</v>
      </c>
      <c r="B1101" s="1" t="s">
        <v>5</v>
      </c>
      <c r="C1101" s="1" t="s">
        <v>1116</v>
      </c>
      <c r="D1101" s="1" t="s">
        <v>1034</v>
      </c>
      <c r="E1101" s="1" t="s">
        <v>8</v>
      </c>
    </row>
    <row r="1102" spans="1:5" ht="15">
      <c r="A1102" s="1" t="str">
        <f>"00470500182"</f>
        <v>00470500182</v>
      </c>
      <c r="B1102" s="1" t="s">
        <v>5</v>
      </c>
      <c r="C1102" s="1" t="s">
        <v>1117</v>
      </c>
      <c r="D1102" s="1" t="s">
        <v>1034</v>
      </c>
      <c r="E1102" s="1" t="s">
        <v>8</v>
      </c>
    </row>
    <row r="1103" spans="1:5" ht="15">
      <c r="A1103" s="1" t="str">
        <f>"84000690184"</f>
        <v>84000690184</v>
      </c>
      <c r="B1103" s="1" t="s">
        <v>5</v>
      </c>
      <c r="C1103" s="1" t="s">
        <v>1118</v>
      </c>
      <c r="D1103" s="1" t="s">
        <v>1034</v>
      </c>
      <c r="E1103" s="1" t="s">
        <v>8</v>
      </c>
    </row>
    <row r="1104" spans="1:5" ht="15">
      <c r="A1104" s="1" t="str">
        <f>"00475070181"</f>
        <v>00475070181</v>
      </c>
      <c r="B1104" s="1" t="s">
        <v>5</v>
      </c>
      <c r="C1104" s="1" t="s">
        <v>1119</v>
      </c>
      <c r="D1104" s="1" t="s">
        <v>1034</v>
      </c>
      <c r="E1104" s="1" t="s">
        <v>8</v>
      </c>
    </row>
    <row r="1105" spans="1:5" ht="15">
      <c r="A1105" s="1" t="str">
        <f>"00324770189"</f>
        <v>00324770189</v>
      </c>
      <c r="B1105" s="1" t="s">
        <v>5</v>
      </c>
      <c r="C1105" s="1" t="s">
        <v>1120</v>
      </c>
      <c r="D1105" s="1" t="s">
        <v>1034</v>
      </c>
      <c r="E1105" s="1" t="s">
        <v>8</v>
      </c>
    </row>
    <row r="1106" spans="1:5" ht="15">
      <c r="A1106" s="1" t="str">
        <f>"83001190186"</f>
        <v>83001190186</v>
      </c>
      <c r="B1106" s="1" t="s">
        <v>5</v>
      </c>
      <c r="C1106" s="1" t="s">
        <v>1121</v>
      </c>
      <c r="D1106" s="1" t="s">
        <v>1034</v>
      </c>
      <c r="E1106" s="1" t="s">
        <v>8</v>
      </c>
    </row>
    <row r="1107" spans="1:5" ht="15">
      <c r="A1107" s="1" t="str">
        <f>"83001090188"</f>
        <v>83001090188</v>
      </c>
      <c r="B1107" s="1" t="s">
        <v>5</v>
      </c>
      <c r="C1107" s="1" t="s">
        <v>1122</v>
      </c>
      <c r="D1107" s="1" t="s">
        <v>1034</v>
      </c>
      <c r="E1107" s="1" t="s">
        <v>8</v>
      </c>
    </row>
    <row r="1108" spans="1:5" ht="15">
      <c r="A1108" s="1" t="str">
        <f>"00468570189"</f>
        <v>00468570189</v>
      </c>
      <c r="B1108" s="1" t="s">
        <v>5</v>
      </c>
      <c r="C1108" s="1" t="s">
        <v>1123</v>
      </c>
      <c r="D1108" s="1" t="s">
        <v>1034</v>
      </c>
      <c r="E1108" s="1" t="s">
        <v>8</v>
      </c>
    </row>
    <row r="1109" spans="1:5" ht="15">
      <c r="A1109" s="1" t="str">
        <f>"83002010185"</f>
        <v>83002010185</v>
      </c>
      <c r="B1109" s="1" t="s">
        <v>5</v>
      </c>
      <c r="C1109" s="1" t="s">
        <v>1124</v>
      </c>
      <c r="D1109" s="1" t="s">
        <v>1034</v>
      </c>
      <c r="E1109" s="1" t="s">
        <v>8</v>
      </c>
    </row>
    <row r="1110" spans="1:5" ht="15">
      <c r="A1110" s="1" t="str">
        <f>"83001210182"</f>
        <v>83001210182</v>
      </c>
      <c r="B1110" s="1" t="s">
        <v>5</v>
      </c>
      <c r="C1110" s="1" t="s">
        <v>1125</v>
      </c>
      <c r="D1110" s="1" t="s">
        <v>1034</v>
      </c>
      <c r="E1110" s="1" t="s">
        <v>8</v>
      </c>
    </row>
    <row r="1111" spans="1:5" ht="15">
      <c r="A1111" s="1" t="str">
        <f>"00470710187"</f>
        <v>00470710187</v>
      </c>
      <c r="B1111" s="1" t="s">
        <v>5</v>
      </c>
      <c r="C1111" s="1" t="s">
        <v>1126</v>
      </c>
      <c r="D1111" s="1" t="s">
        <v>1034</v>
      </c>
      <c r="E1111" s="1" t="s">
        <v>8</v>
      </c>
    </row>
    <row r="1112" spans="1:5" ht="15">
      <c r="A1112" s="1" t="str">
        <f>"00296180185"</f>
        <v>00296180185</v>
      </c>
      <c r="B1112" s="1" t="s">
        <v>5</v>
      </c>
      <c r="C1112" s="1" t="s">
        <v>1127</v>
      </c>
      <c r="D1112" s="1" t="s">
        <v>1034</v>
      </c>
      <c r="E1112" s="1" t="s">
        <v>8</v>
      </c>
    </row>
    <row r="1113" spans="1:5" ht="15">
      <c r="A1113" s="1" t="str">
        <f>"84000710180"</f>
        <v>84000710180</v>
      </c>
      <c r="B1113" s="1" t="s">
        <v>5</v>
      </c>
      <c r="C1113" s="1" t="s">
        <v>1128</v>
      </c>
      <c r="D1113" s="1" t="s">
        <v>1034</v>
      </c>
      <c r="E1113" s="1" t="s">
        <v>8</v>
      </c>
    </row>
    <row r="1114" spans="1:5" ht="15">
      <c r="A1114" s="1" t="str">
        <f>"00482160181"</f>
        <v>00482160181</v>
      </c>
      <c r="B1114" s="1" t="s">
        <v>5</v>
      </c>
      <c r="C1114" s="1" t="s">
        <v>1129</v>
      </c>
      <c r="D1114" s="1" t="s">
        <v>1034</v>
      </c>
      <c r="E1114" s="1" t="s">
        <v>8</v>
      </c>
    </row>
    <row r="1115" spans="1:5" ht="15">
      <c r="A1115" s="1" t="str">
        <f>"00466880184"</f>
        <v>00466880184</v>
      </c>
      <c r="B1115" s="1" t="s">
        <v>5</v>
      </c>
      <c r="C1115" s="1" t="s">
        <v>1130</v>
      </c>
      <c r="D1115" s="1" t="s">
        <v>1034</v>
      </c>
      <c r="E1115" s="1" t="s">
        <v>8</v>
      </c>
    </row>
    <row r="1116" spans="1:5" ht="15">
      <c r="A1116" s="1" t="str">
        <f>"84000770184"</f>
        <v>84000770184</v>
      </c>
      <c r="B1116" s="1" t="s">
        <v>5</v>
      </c>
      <c r="C1116" s="1" t="s">
        <v>1131</v>
      </c>
      <c r="D1116" s="1" t="s">
        <v>1034</v>
      </c>
      <c r="E1116" s="1" t="s">
        <v>8</v>
      </c>
    </row>
    <row r="1117" spans="1:5" ht="15">
      <c r="A1117" s="1" t="str">
        <f>"00485360184"</f>
        <v>00485360184</v>
      </c>
      <c r="B1117" s="1" t="s">
        <v>5</v>
      </c>
      <c r="C1117" s="1" t="s">
        <v>1132</v>
      </c>
      <c r="D1117" s="1" t="s">
        <v>1034</v>
      </c>
      <c r="E1117" s="1" t="s">
        <v>8</v>
      </c>
    </row>
    <row r="1118" spans="1:5" ht="15">
      <c r="A1118" s="1" t="str">
        <f>"00341500189"</f>
        <v>00341500189</v>
      </c>
      <c r="B1118" s="1" t="s">
        <v>5</v>
      </c>
      <c r="C1118" s="1" t="s">
        <v>1133</v>
      </c>
      <c r="D1118" s="1" t="s">
        <v>1034</v>
      </c>
      <c r="E1118" s="1" t="s">
        <v>8</v>
      </c>
    </row>
    <row r="1119" spans="1:5" ht="15">
      <c r="A1119" s="1" t="str">
        <f>"84000830186"</f>
        <v>84000830186</v>
      </c>
      <c r="B1119" s="1" t="s">
        <v>5</v>
      </c>
      <c r="C1119" s="1" t="s">
        <v>1134</v>
      </c>
      <c r="D1119" s="1" t="s">
        <v>1034</v>
      </c>
      <c r="E1119" s="1" t="s">
        <v>8</v>
      </c>
    </row>
    <row r="1120" spans="1:5" ht="15">
      <c r="A1120" s="1" t="str">
        <f>"84000900187"</f>
        <v>84000900187</v>
      </c>
      <c r="B1120" s="1" t="s">
        <v>5</v>
      </c>
      <c r="C1120" s="1" t="s">
        <v>1135</v>
      </c>
      <c r="D1120" s="1" t="s">
        <v>1034</v>
      </c>
      <c r="E1120" s="1" t="s">
        <v>8</v>
      </c>
    </row>
    <row r="1121" spans="1:5" ht="15">
      <c r="A1121" s="1" t="str">
        <f>"00459830188"</f>
        <v>00459830188</v>
      </c>
      <c r="B1121" s="1" t="s">
        <v>5</v>
      </c>
      <c r="C1121" s="1" t="s">
        <v>1136</v>
      </c>
      <c r="D1121" s="1" t="s">
        <v>1034</v>
      </c>
      <c r="E1121" s="1" t="s">
        <v>8</v>
      </c>
    </row>
    <row r="1122" spans="1:5" ht="15">
      <c r="A1122" s="1" t="str">
        <f>"00431410182"</f>
        <v>00431410182</v>
      </c>
      <c r="B1122" s="1" t="s">
        <v>5</v>
      </c>
      <c r="C1122" s="1" t="s">
        <v>1137</v>
      </c>
      <c r="D1122" s="1" t="s">
        <v>1034</v>
      </c>
      <c r="E1122" s="1" t="s">
        <v>8</v>
      </c>
    </row>
    <row r="1123" spans="1:5" ht="15">
      <c r="A1123" s="1" t="str">
        <f>"00485130181"</f>
        <v>00485130181</v>
      </c>
      <c r="B1123" s="1" t="s">
        <v>5</v>
      </c>
      <c r="C1123" s="1" t="s">
        <v>1138</v>
      </c>
      <c r="D1123" s="1" t="s">
        <v>1034</v>
      </c>
      <c r="E1123" s="1" t="s">
        <v>8</v>
      </c>
    </row>
    <row r="1124" spans="1:5" ht="15">
      <c r="A1124" s="1" t="str">
        <f>"83001450184"</f>
        <v>83001450184</v>
      </c>
      <c r="B1124" s="1" t="s">
        <v>5</v>
      </c>
      <c r="C1124" s="1" t="s">
        <v>1139</v>
      </c>
      <c r="D1124" s="1" t="s">
        <v>1034</v>
      </c>
      <c r="E1124" s="1" t="s">
        <v>8</v>
      </c>
    </row>
    <row r="1125" spans="1:5" ht="15">
      <c r="A1125" s="1" t="str">
        <f>"00471900183"</f>
        <v>00471900183</v>
      </c>
      <c r="B1125" s="1" t="s">
        <v>5</v>
      </c>
      <c r="C1125" s="1" t="s">
        <v>1140</v>
      </c>
      <c r="D1125" s="1" t="s">
        <v>1034</v>
      </c>
      <c r="E1125" s="1" t="s">
        <v>8</v>
      </c>
    </row>
    <row r="1126" spans="1:5" ht="15">
      <c r="A1126" s="1" t="str">
        <f>"00487150187"</f>
        <v>00487150187</v>
      </c>
      <c r="B1126" s="1" t="s">
        <v>5</v>
      </c>
      <c r="C1126" s="1" t="s">
        <v>1141</v>
      </c>
      <c r="D1126" s="1" t="s">
        <v>1034</v>
      </c>
      <c r="E1126" s="1" t="s">
        <v>8</v>
      </c>
    </row>
    <row r="1127" spans="1:5" ht="15">
      <c r="A1127" s="1" t="str">
        <f>"00484680186"</f>
        <v>00484680186</v>
      </c>
      <c r="B1127" s="1" t="s">
        <v>5</v>
      </c>
      <c r="C1127" s="1" t="s">
        <v>1142</v>
      </c>
      <c r="D1127" s="1" t="s">
        <v>1034</v>
      </c>
      <c r="E1127" s="1" t="s">
        <v>8</v>
      </c>
    </row>
    <row r="1128" spans="1:5" ht="15">
      <c r="A1128" s="1" t="str">
        <f>"00475450185"</f>
        <v>00475450185</v>
      </c>
      <c r="B1128" s="1" t="s">
        <v>5</v>
      </c>
      <c r="C1128" s="1" t="s">
        <v>1143</v>
      </c>
      <c r="D1128" s="1" t="s">
        <v>1034</v>
      </c>
      <c r="E1128" s="1" t="s">
        <v>8</v>
      </c>
    </row>
    <row r="1129" spans="1:5" ht="15">
      <c r="A1129" s="1" t="str">
        <f>"81001310184"</f>
        <v>81001310184</v>
      </c>
      <c r="B1129" s="1" t="s">
        <v>5</v>
      </c>
      <c r="C1129" s="1" t="s">
        <v>1144</v>
      </c>
      <c r="D1129" s="1" t="s">
        <v>1034</v>
      </c>
      <c r="E1129" s="1" t="s">
        <v>8</v>
      </c>
    </row>
    <row r="1130" spans="1:5" ht="15">
      <c r="A1130" s="1" t="str">
        <f>"84001110182"</f>
        <v>84001110182</v>
      </c>
      <c r="B1130" s="1" t="s">
        <v>5</v>
      </c>
      <c r="C1130" s="1" t="s">
        <v>1145</v>
      </c>
      <c r="D1130" s="1" t="s">
        <v>1034</v>
      </c>
      <c r="E1130" s="1" t="s">
        <v>8</v>
      </c>
    </row>
    <row r="1131" spans="1:5" ht="15">
      <c r="A1131" s="1" t="str">
        <f>"00468360185"</f>
        <v>00468360185</v>
      </c>
      <c r="B1131" s="1" t="s">
        <v>5</v>
      </c>
      <c r="C1131" s="1" t="s">
        <v>1146</v>
      </c>
      <c r="D1131" s="1" t="s">
        <v>1034</v>
      </c>
      <c r="E1131" s="1" t="s">
        <v>8</v>
      </c>
    </row>
    <row r="1132" spans="1:5" ht="15">
      <c r="A1132" s="1" t="str">
        <f>"00466390184"</f>
        <v>00466390184</v>
      </c>
      <c r="B1132" s="1" t="s">
        <v>5</v>
      </c>
      <c r="C1132" s="1" t="s">
        <v>1147</v>
      </c>
      <c r="D1132" s="1" t="s">
        <v>1034</v>
      </c>
      <c r="E1132" s="1" t="s">
        <v>8</v>
      </c>
    </row>
    <row r="1133" spans="1:5" ht="15">
      <c r="A1133" s="1" t="str">
        <f>"00409830189"</f>
        <v>00409830189</v>
      </c>
      <c r="B1133" s="1" t="s">
        <v>5</v>
      </c>
      <c r="C1133" s="1" t="s">
        <v>1148</v>
      </c>
      <c r="D1133" s="1" t="s">
        <v>1034</v>
      </c>
      <c r="E1133" s="1" t="s">
        <v>8</v>
      </c>
    </row>
    <row r="1134" spans="1:5" ht="15">
      <c r="A1134" s="1" t="str">
        <f>"00493580187"</f>
        <v>00493580187</v>
      </c>
      <c r="B1134" s="1" t="s">
        <v>5</v>
      </c>
      <c r="C1134" s="1" t="s">
        <v>1149</v>
      </c>
      <c r="D1134" s="1" t="s">
        <v>1034</v>
      </c>
      <c r="E1134" s="1" t="s">
        <v>8</v>
      </c>
    </row>
    <row r="1135" spans="1:5" ht="15">
      <c r="A1135" s="1" t="str">
        <f>"83001630181"</f>
        <v>83001630181</v>
      </c>
      <c r="B1135" s="1" t="s">
        <v>5</v>
      </c>
      <c r="C1135" s="1" t="s">
        <v>1150</v>
      </c>
      <c r="D1135" s="1" t="s">
        <v>1034</v>
      </c>
      <c r="E1135" s="1" t="s">
        <v>8</v>
      </c>
    </row>
    <row r="1136" spans="1:5" ht="15">
      <c r="A1136" s="1" t="str">
        <f>"00414310185"</f>
        <v>00414310185</v>
      </c>
      <c r="B1136" s="1" t="s">
        <v>5</v>
      </c>
      <c r="C1136" s="1" t="s">
        <v>1151</v>
      </c>
      <c r="D1136" s="1" t="s">
        <v>1034</v>
      </c>
      <c r="E1136" s="1" t="s">
        <v>8</v>
      </c>
    </row>
    <row r="1137" spans="1:5" ht="15">
      <c r="A1137" s="1" t="str">
        <f>"00240820183"</f>
        <v>00240820183</v>
      </c>
      <c r="B1137" s="1" t="s">
        <v>5</v>
      </c>
      <c r="C1137" s="1" t="s">
        <v>1152</v>
      </c>
      <c r="D1137" s="1" t="s">
        <v>1034</v>
      </c>
      <c r="E1137" s="1" t="s">
        <v>8</v>
      </c>
    </row>
    <row r="1138" spans="1:5" ht="15">
      <c r="A1138" s="1" t="str">
        <f>"84001190184"</f>
        <v>84001190184</v>
      </c>
      <c r="B1138" s="1" t="s">
        <v>5</v>
      </c>
      <c r="C1138" s="1" t="s">
        <v>1153</v>
      </c>
      <c r="D1138" s="1" t="s">
        <v>1034</v>
      </c>
      <c r="E1138" s="1" t="s">
        <v>8</v>
      </c>
    </row>
    <row r="1139" spans="1:5" ht="15">
      <c r="A1139" s="1" t="str">
        <f>"00482750189"</f>
        <v>00482750189</v>
      </c>
      <c r="B1139" s="1" t="s">
        <v>5</v>
      </c>
      <c r="C1139" s="1" t="s">
        <v>1154</v>
      </c>
      <c r="D1139" s="1" t="s">
        <v>1034</v>
      </c>
      <c r="E1139" s="1" t="s">
        <v>8</v>
      </c>
    </row>
    <row r="1140" spans="1:5" ht="15">
      <c r="A1140" s="1" t="str">
        <f>"00471430181"</f>
        <v>00471430181</v>
      </c>
      <c r="B1140" s="1" t="s">
        <v>5</v>
      </c>
      <c r="C1140" s="1" t="s">
        <v>1155</v>
      </c>
      <c r="D1140" s="1" t="s">
        <v>1034</v>
      </c>
      <c r="E1140" s="1" t="s">
        <v>8</v>
      </c>
    </row>
    <row r="1141" spans="1:5" ht="15">
      <c r="A1141" s="1" t="str">
        <f>"00478370182"</f>
        <v>00478370182</v>
      </c>
      <c r="B1141" s="1" t="s">
        <v>5</v>
      </c>
      <c r="C1141" s="1" t="s">
        <v>1156</v>
      </c>
      <c r="D1141" s="1" t="s">
        <v>1034</v>
      </c>
      <c r="E1141" s="1" t="s">
        <v>8</v>
      </c>
    </row>
    <row r="1142" spans="1:5" ht="15">
      <c r="A1142" s="1" t="str">
        <f>"00467130183"</f>
        <v>00467130183</v>
      </c>
      <c r="B1142" s="1" t="s">
        <v>5</v>
      </c>
      <c r="C1142" s="1" t="s">
        <v>1157</v>
      </c>
      <c r="D1142" s="1" t="s">
        <v>1034</v>
      </c>
      <c r="E1142" s="1" t="s">
        <v>8</v>
      </c>
    </row>
    <row r="1143" spans="1:5" ht="15">
      <c r="A1143" s="1" t="str">
        <f>"00475620183"</f>
        <v>00475620183</v>
      </c>
      <c r="B1143" s="1" t="s">
        <v>5</v>
      </c>
      <c r="C1143" s="1" t="s">
        <v>1158</v>
      </c>
      <c r="D1143" s="1" t="s">
        <v>1034</v>
      </c>
      <c r="E1143" s="1" t="s">
        <v>8</v>
      </c>
    </row>
    <row r="1144" spans="1:5" ht="15">
      <c r="A1144" s="1" t="str">
        <f>"00467720181"</f>
        <v>00467720181</v>
      </c>
      <c r="B1144" s="1" t="s">
        <v>5</v>
      </c>
      <c r="C1144" s="1" t="s">
        <v>1159</v>
      </c>
      <c r="D1144" s="1" t="s">
        <v>1034</v>
      </c>
      <c r="E1144" s="1" t="s">
        <v>8</v>
      </c>
    </row>
    <row r="1145" spans="1:5" ht="15">
      <c r="A1145" s="1" t="str">
        <f>"00466350188"</f>
        <v>00466350188</v>
      </c>
      <c r="B1145" s="1" t="s">
        <v>5</v>
      </c>
      <c r="C1145" s="1" t="s">
        <v>1160</v>
      </c>
      <c r="D1145" s="1" t="s">
        <v>1034</v>
      </c>
      <c r="E1145" s="1" t="s">
        <v>8</v>
      </c>
    </row>
    <row r="1146" spans="1:5" ht="15">
      <c r="A1146" s="1" t="str">
        <f>"00475460184"</f>
        <v>00475460184</v>
      </c>
      <c r="B1146" s="1" t="s">
        <v>5</v>
      </c>
      <c r="C1146" s="1" t="s">
        <v>1161</v>
      </c>
      <c r="D1146" s="1" t="s">
        <v>1034</v>
      </c>
      <c r="E1146" s="1" t="s">
        <v>8</v>
      </c>
    </row>
    <row r="1147" spans="1:5" ht="15">
      <c r="A1147" s="1" t="str">
        <f>"80000930182"</f>
        <v>80000930182</v>
      </c>
      <c r="B1147" s="1" t="s">
        <v>5</v>
      </c>
      <c r="C1147" s="1" t="s">
        <v>1162</v>
      </c>
      <c r="D1147" s="1" t="s">
        <v>1034</v>
      </c>
      <c r="E1147" s="1" t="s">
        <v>8</v>
      </c>
    </row>
    <row r="1148" spans="1:5" ht="15">
      <c r="A1148" s="1" t="str">
        <f>"00408380186"</f>
        <v>00408380186</v>
      </c>
      <c r="B1148" s="1" t="s">
        <v>5</v>
      </c>
      <c r="C1148" s="1" t="s">
        <v>1163</v>
      </c>
      <c r="D1148" s="1" t="s">
        <v>1034</v>
      </c>
      <c r="E1148" s="1" t="s">
        <v>8</v>
      </c>
    </row>
    <row r="1149" spans="1:5" ht="15">
      <c r="A1149" s="1" t="str">
        <f>"00414570184"</f>
        <v>00414570184</v>
      </c>
      <c r="B1149" s="1" t="s">
        <v>5</v>
      </c>
      <c r="C1149" s="1" t="s">
        <v>1164</v>
      </c>
      <c r="D1149" s="1" t="s">
        <v>1034</v>
      </c>
      <c r="E1149" s="1" t="s">
        <v>8</v>
      </c>
    </row>
    <row r="1150" spans="1:5" ht="15">
      <c r="A1150" s="1" t="str">
        <f>"00468090188"</f>
        <v>00468090188</v>
      </c>
      <c r="B1150" s="1" t="s">
        <v>5</v>
      </c>
      <c r="C1150" s="1" t="s">
        <v>1165</v>
      </c>
      <c r="D1150" s="1" t="s">
        <v>1034</v>
      </c>
      <c r="E1150" s="1" t="s">
        <v>8</v>
      </c>
    </row>
    <row r="1151" spans="1:5" ht="15">
      <c r="A1151" s="1" t="str">
        <f>"85001850180"</f>
        <v>85001850180</v>
      </c>
      <c r="B1151" s="1" t="s">
        <v>5</v>
      </c>
      <c r="C1151" s="1" t="s">
        <v>1166</v>
      </c>
      <c r="D1151" s="1" t="s">
        <v>1034</v>
      </c>
      <c r="E1151" s="1" t="s">
        <v>8</v>
      </c>
    </row>
    <row r="1152" spans="1:5" ht="15">
      <c r="A1152" s="1" t="str">
        <f>"00473040186"</f>
        <v>00473040186</v>
      </c>
      <c r="B1152" s="1" t="s">
        <v>5</v>
      </c>
      <c r="C1152" s="1" t="s">
        <v>1167</v>
      </c>
      <c r="D1152" s="1" t="s">
        <v>1034</v>
      </c>
      <c r="E1152" s="1" t="s">
        <v>8</v>
      </c>
    </row>
    <row r="1153" spans="1:5" ht="15">
      <c r="A1153" s="1" t="str">
        <f>"00341480184"</f>
        <v>00341480184</v>
      </c>
      <c r="B1153" s="1" t="s">
        <v>5</v>
      </c>
      <c r="C1153" s="1" t="s">
        <v>1168</v>
      </c>
      <c r="D1153" s="1" t="s">
        <v>1034</v>
      </c>
      <c r="E1153" s="1" t="s">
        <v>8</v>
      </c>
    </row>
    <row r="1154" spans="1:5" ht="15">
      <c r="A1154" s="1" t="str">
        <f>"83001990189"</f>
        <v>83001990189</v>
      </c>
      <c r="B1154" s="1" t="s">
        <v>5</v>
      </c>
      <c r="C1154" s="1" t="s">
        <v>1169</v>
      </c>
      <c r="D1154" s="1" t="s">
        <v>1034</v>
      </c>
      <c r="E1154" s="1" t="s">
        <v>8</v>
      </c>
    </row>
    <row r="1155" spans="1:5" ht="15">
      <c r="A1155" s="1" t="str">
        <f>"00466530185"</f>
        <v>00466530185</v>
      </c>
      <c r="B1155" s="1" t="s">
        <v>5</v>
      </c>
      <c r="C1155" s="1" t="s">
        <v>1170</v>
      </c>
      <c r="D1155" s="1" t="s">
        <v>1034</v>
      </c>
      <c r="E1155" s="1" t="s">
        <v>8</v>
      </c>
    </row>
    <row r="1156" spans="1:5" ht="15">
      <c r="A1156" s="1" t="str">
        <f>"86003550182"</f>
        <v>86003550182</v>
      </c>
      <c r="B1156" s="1" t="s">
        <v>5</v>
      </c>
      <c r="C1156" s="1" t="s">
        <v>1171</v>
      </c>
      <c r="D1156" s="1" t="s">
        <v>1034</v>
      </c>
      <c r="E1156" s="1" t="s">
        <v>8</v>
      </c>
    </row>
    <row r="1157" spans="1:5" ht="15">
      <c r="A1157" s="1" t="str">
        <f>"00484670187"</f>
        <v>00484670187</v>
      </c>
      <c r="B1157" s="1" t="s">
        <v>5</v>
      </c>
      <c r="C1157" s="1" t="s">
        <v>1172</v>
      </c>
      <c r="D1157" s="1" t="s">
        <v>1034</v>
      </c>
      <c r="E1157" s="1" t="s">
        <v>8</v>
      </c>
    </row>
    <row r="1158" spans="1:5" ht="15">
      <c r="A1158" s="1" t="str">
        <f>"00481940187"</f>
        <v>00481940187</v>
      </c>
      <c r="B1158" s="1" t="s">
        <v>5</v>
      </c>
      <c r="C1158" s="1" t="s">
        <v>1173</v>
      </c>
      <c r="D1158" s="1" t="s">
        <v>1034</v>
      </c>
      <c r="E1158" s="1" t="s">
        <v>8</v>
      </c>
    </row>
    <row r="1159" spans="1:5" ht="15">
      <c r="A1159" s="1" t="str">
        <f>"00471420182"</f>
        <v>00471420182</v>
      </c>
      <c r="B1159" s="1" t="s">
        <v>5</v>
      </c>
      <c r="C1159" s="1" t="s">
        <v>1174</v>
      </c>
      <c r="D1159" s="1" t="s">
        <v>1034</v>
      </c>
      <c r="E1159" s="1" t="s">
        <v>8</v>
      </c>
    </row>
    <row r="1160" spans="1:5" ht="15">
      <c r="A1160" s="1" t="str">
        <f>"00385320189"</f>
        <v>00385320189</v>
      </c>
      <c r="B1160" s="1" t="s">
        <v>5</v>
      </c>
      <c r="C1160" s="1" t="s">
        <v>1175</v>
      </c>
      <c r="D1160" s="1" t="s">
        <v>1034</v>
      </c>
      <c r="E1160" s="1" t="s">
        <v>8</v>
      </c>
    </row>
    <row r="1161" spans="1:5" ht="15">
      <c r="A1161" s="1" t="str">
        <f>"85001870188"</f>
        <v>85001870188</v>
      </c>
      <c r="B1161" s="1" t="s">
        <v>5</v>
      </c>
      <c r="C1161" s="1" t="s">
        <v>1176</v>
      </c>
      <c r="D1161" s="1" t="s">
        <v>1034</v>
      </c>
      <c r="E1161" s="1" t="s">
        <v>8</v>
      </c>
    </row>
    <row r="1162" spans="1:5" ht="15">
      <c r="A1162" s="1" t="str">
        <f>"00522180181"</f>
        <v>00522180181</v>
      </c>
      <c r="B1162" s="1" t="s">
        <v>5</v>
      </c>
      <c r="C1162" s="1" t="s">
        <v>1177</v>
      </c>
      <c r="D1162" s="1" t="s">
        <v>1034</v>
      </c>
      <c r="E1162" s="1" t="s">
        <v>8</v>
      </c>
    </row>
    <row r="1163" spans="1:5" ht="15">
      <c r="A1163" s="1" t="str">
        <f>"00514190180"</f>
        <v>00514190180</v>
      </c>
      <c r="B1163" s="1" t="s">
        <v>5</v>
      </c>
      <c r="C1163" s="1" t="s">
        <v>1178</v>
      </c>
      <c r="D1163" s="1" t="s">
        <v>1034</v>
      </c>
      <c r="E1163" s="1" t="s">
        <v>8</v>
      </c>
    </row>
    <row r="1164" spans="1:5" ht="15">
      <c r="A1164" s="1" t="str">
        <f>"00426210183"</f>
        <v>00426210183</v>
      </c>
      <c r="B1164" s="1" t="s">
        <v>5</v>
      </c>
      <c r="C1164" s="1" t="s">
        <v>1179</v>
      </c>
      <c r="D1164" s="1" t="s">
        <v>1034</v>
      </c>
      <c r="E1164" s="1" t="s">
        <v>8</v>
      </c>
    </row>
    <row r="1165" spans="1:5" ht="15">
      <c r="A1165" s="1" t="str">
        <f>"00186490181"</f>
        <v>00186490181</v>
      </c>
      <c r="B1165" s="1" t="s">
        <v>5</v>
      </c>
      <c r="C1165" s="1" t="s">
        <v>1180</v>
      </c>
      <c r="D1165" s="1" t="s">
        <v>1034</v>
      </c>
      <c r="E1165" s="1" t="s">
        <v>8</v>
      </c>
    </row>
    <row r="1166" spans="1:5" ht="15">
      <c r="A1166" s="1" t="str">
        <f>"95002830180"</f>
        <v>95002830180</v>
      </c>
      <c r="B1166" s="1" t="s">
        <v>5</v>
      </c>
      <c r="C1166" s="1" t="s">
        <v>1181</v>
      </c>
      <c r="D1166" s="1" t="s">
        <v>1034</v>
      </c>
      <c r="E1166" s="1" t="s">
        <v>8</v>
      </c>
    </row>
    <row r="1167" spans="1:5" ht="15">
      <c r="A1167" s="1" t="str">
        <f>"00468340187"</f>
        <v>00468340187</v>
      </c>
      <c r="B1167" s="1" t="s">
        <v>5</v>
      </c>
      <c r="C1167" s="1" t="s">
        <v>1182</v>
      </c>
      <c r="D1167" s="1" t="s">
        <v>1034</v>
      </c>
      <c r="E1167" s="1" t="s">
        <v>8</v>
      </c>
    </row>
    <row r="1168" spans="1:5" ht="15">
      <c r="A1168" s="1" t="str">
        <f>"84001370182"</f>
        <v>84001370182</v>
      </c>
      <c r="B1168" s="1" t="s">
        <v>5</v>
      </c>
      <c r="C1168" s="1" t="s">
        <v>1183</v>
      </c>
      <c r="D1168" s="1" t="s">
        <v>1034</v>
      </c>
      <c r="E1168" s="1" t="s">
        <v>8</v>
      </c>
    </row>
    <row r="1169" spans="1:5" ht="15">
      <c r="A1169" s="1" t="str">
        <f>"00475610184"</f>
        <v>00475610184</v>
      </c>
      <c r="B1169" s="1" t="s">
        <v>5</v>
      </c>
      <c r="C1169" s="1" t="s">
        <v>1184</v>
      </c>
      <c r="D1169" s="1" t="s">
        <v>1034</v>
      </c>
      <c r="E1169" s="1" t="s">
        <v>8</v>
      </c>
    </row>
    <row r="1170" spans="1:5" ht="15">
      <c r="A1170" s="1" t="str">
        <f>"00460320187"</f>
        <v>00460320187</v>
      </c>
      <c r="B1170" s="1" t="s">
        <v>5</v>
      </c>
      <c r="C1170" s="1" t="s">
        <v>1185</v>
      </c>
      <c r="D1170" s="1" t="s">
        <v>1034</v>
      </c>
      <c r="E1170" s="1" t="s">
        <v>8</v>
      </c>
    </row>
    <row r="1171" spans="1:5" ht="15">
      <c r="A1171" s="1" t="str">
        <f>"00487690182"</f>
        <v>00487690182</v>
      </c>
      <c r="B1171" s="1" t="s">
        <v>5</v>
      </c>
      <c r="C1171" s="1" t="s">
        <v>1186</v>
      </c>
      <c r="D1171" s="1" t="s">
        <v>1034</v>
      </c>
      <c r="E1171" s="1" t="s">
        <v>8</v>
      </c>
    </row>
    <row r="1172" spans="1:5" ht="15">
      <c r="A1172" s="1" t="str">
        <f>"00105750145"</f>
        <v>00105750145</v>
      </c>
      <c r="B1172" s="1" t="s">
        <v>5</v>
      </c>
      <c r="C1172" s="1" t="s">
        <v>1187</v>
      </c>
      <c r="D1172" s="1" t="s">
        <v>1188</v>
      </c>
      <c r="E1172" s="1" t="s">
        <v>8</v>
      </c>
    </row>
    <row r="1173" spans="1:5" ht="15">
      <c r="A1173" s="1" t="str">
        <f>"00110950144"</f>
        <v>00110950144</v>
      </c>
      <c r="B1173" s="1" t="s">
        <v>5</v>
      </c>
      <c r="C1173" s="1" t="s">
        <v>1189</v>
      </c>
      <c r="D1173" s="1" t="s">
        <v>1188</v>
      </c>
      <c r="E1173" s="1" t="s">
        <v>8</v>
      </c>
    </row>
    <row r="1174" spans="1:5" ht="15">
      <c r="A1174" s="1" t="str">
        <f>"00114430143"</f>
        <v>00114430143</v>
      </c>
      <c r="B1174" s="1" t="s">
        <v>5</v>
      </c>
      <c r="C1174" s="1" t="s">
        <v>1190</v>
      </c>
      <c r="D1174" s="1" t="s">
        <v>1188</v>
      </c>
      <c r="E1174" s="1" t="s">
        <v>8</v>
      </c>
    </row>
    <row r="1175" spans="1:5" ht="15">
      <c r="A1175" s="1" t="str">
        <f>"00109690149"</f>
        <v>00109690149</v>
      </c>
      <c r="B1175" s="1" t="s">
        <v>5</v>
      </c>
      <c r="C1175" s="1" t="s">
        <v>1191</v>
      </c>
      <c r="D1175" s="1" t="s">
        <v>1188</v>
      </c>
      <c r="E1175" s="1" t="s">
        <v>8</v>
      </c>
    </row>
    <row r="1176" spans="1:5" ht="15">
      <c r="A1176" s="1" t="str">
        <f>"00110960143"</f>
        <v>00110960143</v>
      </c>
      <c r="B1176" s="1" t="s">
        <v>5</v>
      </c>
      <c r="C1176" s="1" t="s">
        <v>1192</v>
      </c>
      <c r="D1176" s="1" t="s">
        <v>1188</v>
      </c>
      <c r="E1176" s="1" t="s">
        <v>8</v>
      </c>
    </row>
    <row r="1177" spans="1:5" ht="15">
      <c r="A1177" s="1" t="str">
        <f>"00099580144"</f>
        <v>00099580144</v>
      </c>
      <c r="B1177" s="1" t="s">
        <v>5</v>
      </c>
      <c r="C1177" s="1" t="s">
        <v>1193</v>
      </c>
      <c r="D1177" s="1" t="s">
        <v>1188</v>
      </c>
      <c r="E1177" s="1" t="s">
        <v>8</v>
      </c>
    </row>
    <row r="1178" spans="1:5" ht="15">
      <c r="A1178" s="1" t="str">
        <f>"00109380147"</f>
        <v>00109380147</v>
      </c>
      <c r="B1178" s="1" t="s">
        <v>5</v>
      </c>
      <c r="C1178" s="1" t="s">
        <v>1194</v>
      </c>
      <c r="D1178" s="1" t="s">
        <v>1188</v>
      </c>
      <c r="E1178" s="1" t="s">
        <v>8</v>
      </c>
    </row>
    <row r="1179" spans="1:5" ht="15">
      <c r="A1179" s="1" t="str">
        <f>"00115270142"</f>
        <v>00115270142</v>
      </c>
      <c r="B1179" s="1" t="s">
        <v>5</v>
      </c>
      <c r="C1179" s="1" t="s">
        <v>1195</v>
      </c>
      <c r="D1179" s="1" t="s">
        <v>1188</v>
      </c>
      <c r="E1179" s="1" t="s">
        <v>8</v>
      </c>
    </row>
    <row r="1180" spans="1:5" ht="15">
      <c r="A1180" s="1" t="str">
        <f>"00111600144"</f>
        <v>00111600144</v>
      </c>
      <c r="B1180" s="1" t="s">
        <v>5</v>
      </c>
      <c r="C1180" s="1" t="s">
        <v>1196</v>
      </c>
      <c r="D1180" s="1" t="s">
        <v>1188</v>
      </c>
      <c r="E1180" s="1" t="s">
        <v>8</v>
      </c>
    </row>
    <row r="1181" spans="1:5" ht="15">
      <c r="A1181" s="1" t="str">
        <f>"80001970146"</f>
        <v>80001970146</v>
      </c>
      <c r="B1181" s="1" t="s">
        <v>5</v>
      </c>
      <c r="C1181" s="1" t="s">
        <v>1197</v>
      </c>
      <c r="D1181" s="1" t="s">
        <v>1188</v>
      </c>
      <c r="E1181" s="1" t="s">
        <v>8</v>
      </c>
    </row>
    <row r="1182" spans="1:5" ht="15">
      <c r="A1182" s="1" t="str">
        <f>"00093810141"</f>
        <v>00093810141</v>
      </c>
      <c r="B1182" s="1" t="s">
        <v>5</v>
      </c>
      <c r="C1182" s="1" t="s">
        <v>1198</v>
      </c>
      <c r="D1182" s="1" t="s">
        <v>1188</v>
      </c>
      <c r="E1182" s="1" t="s">
        <v>8</v>
      </c>
    </row>
    <row r="1183" spans="1:5" ht="15">
      <c r="A1183" s="1" t="str">
        <f>"00092630144"</f>
        <v>00092630144</v>
      </c>
      <c r="B1183" s="1" t="s">
        <v>5</v>
      </c>
      <c r="C1183" s="1" t="s">
        <v>1199</v>
      </c>
      <c r="D1183" s="1" t="s">
        <v>1188</v>
      </c>
      <c r="E1183" s="1" t="s">
        <v>8</v>
      </c>
    </row>
    <row r="1184" spans="1:5" ht="15">
      <c r="A1184" s="1" t="str">
        <f>"82000710143"</f>
        <v>82000710143</v>
      </c>
      <c r="B1184" s="1" t="s">
        <v>5</v>
      </c>
      <c r="C1184" s="1" t="s">
        <v>1200</v>
      </c>
      <c r="D1184" s="1" t="s">
        <v>1188</v>
      </c>
      <c r="E1184" s="1" t="s">
        <v>8</v>
      </c>
    </row>
    <row r="1185" spans="1:5" ht="15">
      <c r="A1185" s="1" t="str">
        <f>"00115790149"</f>
        <v>00115790149</v>
      </c>
      <c r="B1185" s="1" t="s">
        <v>5</v>
      </c>
      <c r="C1185" s="1" t="s">
        <v>1201</v>
      </c>
      <c r="D1185" s="1" t="s">
        <v>1188</v>
      </c>
      <c r="E1185" s="1" t="s">
        <v>8</v>
      </c>
    </row>
    <row r="1186" spans="1:5" ht="15">
      <c r="A1186" s="1" t="str">
        <f>"80002090142"</f>
        <v>80002090142</v>
      </c>
      <c r="B1186" s="1" t="s">
        <v>5</v>
      </c>
      <c r="C1186" s="1" t="s">
        <v>1202</v>
      </c>
      <c r="D1186" s="1" t="s">
        <v>1188</v>
      </c>
      <c r="E1186" s="1" t="s">
        <v>8</v>
      </c>
    </row>
    <row r="1187" spans="1:5" ht="15">
      <c r="A1187" s="1" t="str">
        <f>"00114250145"</f>
        <v>00114250145</v>
      </c>
      <c r="B1187" s="1" t="s">
        <v>5</v>
      </c>
      <c r="C1187" s="1" t="s">
        <v>1203</v>
      </c>
      <c r="D1187" s="1" t="s">
        <v>1188</v>
      </c>
      <c r="E1187" s="1" t="s">
        <v>8</v>
      </c>
    </row>
    <row r="1188" spans="1:5" ht="15">
      <c r="A1188" s="1" t="str">
        <f>"82000850147"</f>
        <v>82000850147</v>
      </c>
      <c r="B1188" s="1" t="s">
        <v>5</v>
      </c>
      <c r="C1188" s="1" t="s">
        <v>1204</v>
      </c>
      <c r="D1188" s="1" t="s">
        <v>1188</v>
      </c>
      <c r="E1188" s="1" t="s">
        <v>8</v>
      </c>
    </row>
    <row r="1189" spans="1:5" ht="15">
      <c r="A1189" s="1" t="str">
        <f>"00115160145"</f>
        <v>00115160145</v>
      </c>
      <c r="B1189" s="1" t="s">
        <v>5</v>
      </c>
      <c r="C1189" s="1" t="s">
        <v>1205</v>
      </c>
      <c r="D1189" s="1" t="s">
        <v>1188</v>
      </c>
      <c r="E1189" s="1" t="s">
        <v>8</v>
      </c>
    </row>
    <row r="1190" spans="1:5" ht="15">
      <c r="A1190" s="1" t="str">
        <f>"00091750141"</f>
        <v>00091750141</v>
      </c>
      <c r="B1190" s="1" t="s">
        <v>5</v>
      </c>
      <c r="C1190" s="1" t="s">
        <v>1206</v>
      </c>
      <c r="D1190" s="1" t="s">
        <v>1188</v>
      </c>
      <c r="E1190" s="1" t="s">
        <v>8</v>
      </c>
    </row>
    <row r="1191" spans="1:5" ht="15">
      <c r="A1191" s="1" t="str">
        <f>"00116340142"</f>
        <v>00116340142</v>
      </c>
      <c r="B1191" s="1" t="s">
        <v>5</v>
      </c>
      <c r="C1191" s="1" t="s">
        <v>1207</v>
      </c>
      <c r="D1191" s="1" t="s">
        <v>1188</v>
      </c>
      <c r="E1191" s="1" t="s">
        <v>8</v>
      </c>
    </row>
    <row r="1192" spans="1:5" ht="15">
      <c r="A1192" s="1" t="str">
        <f>"00105770143"</f>
        <v>00105770143</v>
      </c>
      <c r="B1192" s="1" t="s">
        <v>5</v>
      </c>
      <c r="C1192" s="1" t="s">
        <v>1208</v>
      </c>
      <c r="D1192" s="1" t="s">
        <v>1188</v>
      </c>
      <c r="E1192" s="1" t="s">
        <v>8</v>
      </c>
    </row>
    <row r="1193" spans="1:5" ht="15">
      <c r="A1193" s="1" t="str">
        <f>"00097780142"</f>
        <v>00097780142</v>
      </c>
      <c r="B1193" s="1" t="s">
        <v>5</v>
      </c>
      <c r="C1193" s="1" t="s">
        <v>1209</v>
      </c>
      <c r="D1193" s="1" t="s">
        <v>1188</v>
      </c>
      <c r="E1193" s="1" t="s">
        <v>8</v>
      </c>
    </row>
    <row r="1194" spans="1:5" ht="15">
      <c r="A1194" s="1" t="str">
        <f>"00118940147"</f>
        <v>00118940147</v>
      </c>
      <c r="B1194" s="1" t="s">
        <v>5</v>
      </c>
      <c r="C1194" s="1" t="s">
        <v>1210</v>
      </c>
      <c r="D1194" s="1" t="s">
        <v>1188</v>
      </c>
      <c r="E1194" s="1" t="s">
        <v>8</v>
      </c>
    </row>
    <row r="1195" spans="1:5" ht="15">
      <c r="A1195" s="1" t="str">
        <f>"00092610146"</f>
        <v>00092610146</v>
      </c>
      <c r="B1195" s="1" t="s">
        <v>5</v>
      </c>
      <c r="C1195" s="1" t="s">
        <v>1211</v>
      </c>
      <c r="D1195" s="1" t="s">
        <v>1188</v>
      </c>
      <c r="E1195" s="1" t="s">
        <v>8</v>
      </c>
    </row>
    <row r="1196" spans="1:5" ht="15">
      <c r="A1196" s="1" t="str">
        <f>"00092620145"</f>
        <v>00092620145</v>
      </c>
      <c r="B1196" s="1" t="s">
        <v>5</v>
      </c>
      <c r="C1196" s="1" t="s">
        <v>1212</v>
      </c>
      <c r="D1196" s="1" t="s">
        <v>1188</v>
      </c>
      <c r="E1196" s="1" t="s">
        <v>8</v>
      </c>
    </row>
    <row r="1197" spans="1:5" ht="15">
      <c r="A1197" s="1" t="str">
        <f>"00105780142"</f>
        <v>00105780142</v>
      </c>
      <c r="B1197" s="1" t="s">
        <v>5</v>
      </c>
      <c r="C1197" s="1" t="s">
        <v>1213</v>
      </c>
      <c r="D1197" s="1" t="s">
        <v>1188</v>
      </c>
      <c r="E1197" s="1" t="s">
        <v>8</v>
      </c>
    </row>
    <row r="1198" spans="1:5" ht="15">
      <c r="A1198" s="1" t="str">
        <f>"00115780140"</f>
        <v>00115780140</v>
      </c>
      <c r="B1198" s="1" t="s">
        <v>5</v>
      </c>
      <c r="C1198" s="1" t="s">
        <v>1214</v>
      </c>
      <c r="D1198" s="1" t="s">
        <v>1188</v>
      </c>
      <c r="E1198" s="1" t="s">
        <v>8</v>
      </c>
    </row>
    <row r="1199" spans="1:5" ht="15">
      <c r="A1199" s="1" t="str">
        <f>"00118960145"</f>
        <v>00118960145</v>
      </c>
      <c r="B1199" s="1" t="s">
        <v>5</v>
      </c>
      <c r="C1199" s="1" t="s">
        <v>1215</v>
      </c>
      <c r="D1199" s="1" t="s">
        <v>1188</v>
      </c>
      <c r="E1199" s="1" t="s">
        <v>8</v>
      </c>
    </row>
    <row r="1200" spans="1:5" ht="15">
      <c r="A1200" s="1" t="str">
        <f>"00090290149"</f>
        <v>00090290149</v>
      </c>
      <c r="B1200" s="1" t="s">
        <v>5</v>
      </c>
      <c r="C1200" s="1" t="s">
        <v>1216</v>
      </c>
      <c r="D1200" s="1" t="s">
        <v>1188</v>
      </c>
      <c r="E1200" s="1" t="s">
        <v>8</v>
      </c>
    </row>
    <row r="1201" spans="1:5" ht="15">
      <c r="A1201" s="1" t="str">
        <f>"00111620142"</f>
        <v>00111620142</v>
      </c>
      <c r="B1201" s="1" t="s">
        <v>5</v>
      </c>
      <c r="C1201" s="1" t="s">
        <v>1217</v>
      </c>
      <c r="D1201" s="1" t="s">
        <v>1188</v>
      </c>
      <c r="E1201" s="1" t="s">
        <v>8</v>
      </c>
    </row>
    <row r="1202" spans="1:5" ht="15">
      <c r="A1202" s="1" t="str">
        <f>"83000850145"</f>
        <v>83000850145</v>
      </c>
      <c r="B1202" s="1" t="s">
        <v>5</v>
      </c>
      <c r="C1202" s="1" t="s">
        <v>1218</v>
      </c>
      <c r="D1202" s="1" t="s">
        <v>1188</v>
      </c>
      <c r="E1202" s="1" t="s">
        <v>8</v>
      </c>
    </row>
    <row r="1203" spans="1:5" ht="15">
      <c r="A1203" s="1" t="str">
        <f>"00105070148"</f>
        <v>00105070148</v>
      </c>
      <c r="B1203" s="1" t="s">
        <v>5</v>
      </c>
      <c r="C1203" s="1" t="s">
        <v>1219</v>
      </c>
      <c r="D1203" s="1" t="s">
        <v>1188</v>
      </c>
      <c r="E1203" s="1" t="s">
        <v>8</v>
      </c>
    </row>
    <row r="1204" spans="1:5" ht="15">
      <c r="A1204" s="1" t="str">
        <f>"00133750141"</f>
        <v>00133750141</v>
      </c>
      <c r="B1204" s="1" t="s">
        <v>5</v>
      </c>
      <c r="C1204" s="1" t="s">
        <v>1220</v>
      </c>
      <c r="D1204" s="1" t="s">
        <v>1188</v>
      </c>
      <c r="E1204" s="1" t="s">
        <v>8</v>
      </c>
    </row>
    <row r="1205" spans="1:5" ht="15">
      <c r="A1205" s="1" t="str">
        <f>"00099000143"</f>
        <v>00099000143</v>
      </c>
      <c r="B1205" s="1" t="s">
        <v>5</v>
      </c>
      <c r="C1205" s="1" t="s">
        <v>1221</v>
      </c>
      <c r="D1205" s="1" t="s">
        <v>1188</v>
      </c>
      <c r="E1205" s="1" t="s">
        <v>8</v>
      </c>
    </row>
    <row r="1206" spans="1:5" ht="15">
      <c r="A1206" s="1" t="str">
        <f>"00104450143"</f>
        <v>00104450143</v>
      </c>
      <c r="B1206" s="1" t="s">
        <v>5</v>
      </c>
      <c r="C1206" s="1" t="s">
        <v>1222</v>
      </c>
      <c r="D1206" s="1" t="s">
        <v>1188</v>
      </c>
      <c r="E1206" s="1" t="s">
        <v>8</v>
      </c>
    </row>
    <row r="1207" spans="1:5" ht="15">
      <c r="A1207" s="1" t="str">
        <f>"00110940145"</f>
        <v>00110940145</v>
      </c>
      <c r="B1207" s="1" t="s">
        <v>5</v>
      </c>
      <c r="C1207" s="1" t="s">
        <v>1223</v>
      </c>
      <c r="D1207" s="1" t="s">
        <v>1188</v>
      </c>
      <c r="E1207" s="1" t="s">
        <v>8</v>
      </c>
    </row>
    <row r="1208" spans="1:5" ht="15">
      <c r="A1208" s="1" t="str">
        <f>"00098990146"</f>
        <v>00098990146</v>
      </c>
      <c r="B1208" s="1" t="s">
        <v>5</v>
      </c>
      <c r="C1208" s="1" t="s">
        <v>1224</v>
      </c>
      <c r="D1208" s="1" t="s">
        <v>1188</v>
      </c>
      <c r="E1208" s="1" t="s">
        <v>8</v>
      </c>
    </row>
    <row r="1209" spans="1:5" ht="15">
      <c r="A1209" s="1" t="str">
        <f>"00104440144"</f>
        <v>00104440144</v>
      </c>
      <c r="B1209" s="1" t="s">
        <v>5</v>
      </c>
      <c r="C1209" s="1" t="s">
        <v>1225</v>
      </c>
      <c r="D1209" s="1" t="s">
        <v>1188</v>
      </c>
      <c r="E1209" s="1" t="s">
        <v>8</v>
      </c>
    </row>
    <row r="1210" spans="1:5" ht="15">
      <c r="A1210" s="1" t="str">
        <f>"00090820143"</f>
        <v>00090820143</v>
      </c>
      <c r="B1210" s="1" t="s">
        <v>5</v>
      </c>
      <c r="C1210" s="1" t="s">
        <v>1226</v>
      </c>
      <c r="D1210" s="1" t="s">
        <v>1188</v>
      </c>
      <c r="E1210" s="1" t="s">
        <v>8</v>
      </c>
    </row>
    <row r="1211" spans="1:5" ht="15">
      <c r="A1211" s="1" t="str">
        <f>"00108190141"</f>
        <v>00108190141</v>
      </c>
      <c r="B1211" s="1" t="s">
        <v>5</v>
      </c>
      <c r="C1211" s="1" t="s">
        <v>1227</v>
      </c>
      <c r="D1211" s="1" t="s">
        <v>1188</v>
      </c>
      <c r="E1211" s="1" t="s">
        <v>8</v>
      </c>
    </row>
    <row r="1212" spans="1:5" ht="15">
      <c r="A1212" s="1" t="str">
        <f>"00104370143"</f>
        <v>00104370143</v>
      </c>
      <c r="B1212" s="1" t="s">
        <v>5</v>
      </c>
      <c r="C1212" s="1" t="s">
        <v>1228</v>
      </c>
      <c r="D1212" s="1" t="s">
        <v>1188</v>
      </c>
      <c r="E1212" s="1" t="s">
        <v>8</v>
      </c>
    </row>
    <row r="1213" spans="1:5" ht="15">
      <c r="A1213" s="1" t="str">
        <f>"00109390146"</f>
        <v>00109390146</v>
      </c>
      <c r="B1213" s="1" t="s">
        <v>5</v>
      </c>
      <c r="C1213" s="1" t="s">
        <v>1229</v>
      </c>
      <c r="D1213" s="1" t="s">
        <v>1188</v>
      </c>
      <c r="E1213" s="1" t="s">
        <v>8</v>
      </c>
    </row>
    <row r="1214" spans="1:5" ht="15">
      <c r="A1214" s="1" t="str">
        <f>"00120490149"</f>
        <v>00120490149</v>
      </c>
      <c r="B1214" s="1" t="s">
        <v>5</v>
      </c>
      <c r="C1214" s="1" t="s">
        <v>1230</v>
      </c>
      <c r="D1214" s="1" t="s">
        <v>1188</v>
      </c>
      <c r="E1214" s="1" t="s">
        <v>8</v>
      </c>
    </row>
    <row r="1215" spans="1:5" ht="15">
      <c r="A1215" s="1" t="str">
        <f>"00094910148"</f>
        <v>00094910148</v>
      </c>
      <c r="B1215" s="1" t="s">
        <v>5</v>
      </c>
      <c r="C1215" s="1" t="s">
        <v>1231</v>
      </c>
      <c r="D1215" s="1" t="s">
        <v>1188</v>
      </c>
      <c r="E1215" s="1" t="s">
        <v>8</v>
      </c>
    </row>
    <row r="1216" spans="1:5" ht="15">
      <c r="A1216" s="1" t="str">
        <f>"00115280141"</f>
        <v>00115280141</v>
      </c>
      <c r="B1216" s="1" t="s">
        <v>5</v>
      </c>
      <c r="C1216" s="1" t="s">
        <v>1232</v>
      </c>
      <c r="D1216" s="1" t="s">
        <v>1188</v>
      </c>
      <c r="E1216" s="1" t="s">
        <v>8</v>
      </c>
    </row>
    <row r="1217" spans="1:5" ht="15">
      <c r="A1217" s="1" t="str">
        <f>"00105820146"</f>
        <v>00105820146</v>
      </c>
      <c r="B1217" s="1" t="s">
        <v>5</v>
      </c>
      <c r="C1217" s="1" t="s">
        <v>1233</v>
      </c>
      <c r="D1217" s="1" t="s">
        <v>1188</v>
      </c>
      <c r="E1217" s="1" t="s">
        <v>8</v>
      </c>
    </row>
    <row r="1218" spans="1:5" ht="15">
      <c r="A1218" s="1" t="str">
        <f>"00096420146"</f>
        <v>00096420146</v>
      </c>
      <c r="B1218" s="1" t="s">
        <v>5</v>
      </c>
      <c r="C1218" s="1" t="s">
        <v>1234</v>
      </c>
      <c r="D1218" s="1" t="s">
        <v>1188</v>
      </c>
      <c r="E1218" s="1" t="s">
        <v>8</v>
      </c>
    </row>
    <row r="1219" spans="1:5" ht="15">
      <c r="A1219" s="1" t="str">
        <f>"00105180145"</f>
        <v>00105180145</v>
      </c>
      <c r="B1219" s="1" t="s">
        <v>5</v>
      </c>
      <c r="C1219" s="1" t="s">
        <v>1235</v>
      </c>
      <c r="D1219" s="1" t="s">
        <v>1188</v>
      </c>
      <c r="E1219" s="1" t="s">
        <v>8</v>
      </c>
    </row>
    <row r="1220" spans="1:5" ht="15">
      <c r="A1220" s="1" t="str">
        <f>"00109670141"</f>
        <v>00109670141</v>
      </c>
      <c r="B1220" s="1" t="s">
        <v>5</v>
      </c>
      <c r="C1220" s="1" t="s">
        <v>1236</v>
      </c>
      <c r="D1220" s="1" t="s">
        <v>1188</v>
      </c>
      <c r="E1220" s="1" t="s">
        <v>8</v>
      </c>
    </row>
    <row r="1221" spans="1:5" ht="15">
      <c r="A1221" s="1" t="str">
        <f>"00095450144"</f>
        <v>00095450144</v>
      </c>
      <c r="B1221" s="1" t="s">
        <v>5</v>
      </c>
      <c r="C1221" s="1" t="s">
        <v>1237</v>
      </c>
      <c r="D1221" s="1" t="s">
        <v>1188</v>
      </c>
      <c r="E1221" s="1" t="s">
        <v>8</v>
      </c>
    </row>
    <row r="1222" spans="1:5" ht="15">
      <c r="A1222" s="1" t="str">
        <f>"00091740142"</f>
        <v>00091740142</v>
      </c>
      <c r="B1222" s="1" t="s">
        <v>5</v>
      </c>
      <c r="C1222" s="1" t="s">
        <v>1238</v>
      </c>
      <c r="D1222" s="1" t="s">
        <v>1188</v>
      </c>
      <c r="E1222" s="1" t="s">
        <v>8</v>
      </c>
    </row>
    <row r="1223" spans="1:5" ht="15">
      <c r="A1223" s="1" t="str">
        <f>"00120480140"</f>
        <v>00120480140</v>
      </c>
      <c r="B1223" s="1" t="s">
        <v>5</v>
      </c>
      <c r="C1223" s="1" t="s">
        <v>1239</v>
      </c>
      <c r="D1223" s="1" t="s">
        <v>1188</v>
      </c>
      <c r="E1223" s="1" t="s">
        <v>8</v>
      </c>
    </row>
    <row r="1224" spans="1:5" ht="15">
      <c r="A1224" s="1" t="str">
        <f>"00097760144"</f>
        <v>00097760144</v>
      </c>
      <c r="B1224" s="1" t="s">
        <v>5</v>
      </c>
      <c r="C1224" s="1" t="s">
        <v>1240</v>
      </c>
      <c r="D1224" s="1" t="s">
        <v>1188</v>
      </c>
      <c r="E1224" s="1" t="s">
        <v>8</v>
      </c>
    </row>
    <row r="1225" spans="1:5" ht="15">
      <c r="A1225" s="1" t="str">
        <f>"83000770145"</f>
        <v>83000770145</v>
      </c>
      <c r="B1225" s="1" t="s">
        <v>5</v>
      </c>
      <c r="C1225" s="1" t="s">
        <v>1241</v>
      </c>
      <c r="D1225" s="1" t="s">
        <v>1188</v>
      </c>
      <c r="E1225" s="1" t="s">
        <v>8</v>
      </c>
    </row>
    <row r="1226" spans="1:5" ht="15">
      <c r="A1226" s="1" t="str">
        <f>"00114980147"</f>
        <v>00114980147</v>
      </c>
      <c r="B1226" s="1" t="s">
        <v>5</v>
      </c>
      <c r="C1226" s="1" t="s">
        <v>1242</v>
      </c>
      <c r="D1226" s="1" t="s">
        <v>1188</v>
      </c>
      <c r="E1226" s="1" t="s">
        <v>8</v>
      </c>
    </row>
    <row r="1227" spans="1:5" ht="15">
      <c r="A1227" s="1" t="str">
        <f>"00092590140"</f>
        <v>00092590140</v>
      </c>
      <c r="B1227" s="1" t="s">
        <v>5</v>
      </c>
      <c r="C1227" s="1" t="s">
        <v>1243</v>
      </c>
      <c r="D1227" s="1" t="s">
        <v>1188</v>
      </c>
      <c r="E1227" s="1" t="s">
        <v>8</v>
      </c>
    </row>
    <row r="1228" spans="1:5" ht="15">
      <c r="A1228" s="1" t="str">
        <f>"00104650148"</f>
        <v>00104650148</v>
      </c>
      <c r="B1228" s="1" t="s">
        <v>5</v>
      </c>
      <c r="C1228" s="1" t="s">
        <v>1244</v>
      </c>
      <c r="D1228" s="1" t="s">
        <v>1188</v>
      </c>
      <c r="E1228" s="1" t="s">
        <v>8</v>
      </c>
    </row>
    <row r="1229" spans="1:5" ht="15">
      <c r="A1229" s="1" t="str">
        <f>"00114280142"</f>
        <v>00114280142</v>
      </c>
      <c r="B1229" s="1" t="s">
        <v>5</v>
      </c>
      <c r="C1229" s="1" t="s">
        <v>1245</v>
      </c>
      <c r="D1229" s="1" t="s">
        <v>1188</v>
      </c>
      <c r="E1229" s="1" t="s">
        <v>8</v>
      </c>
    </row>
    <row r="1230" spans="1:5" ht="15">
      <c r="A1230" s="1" t="str">
        <f>"00109370148"</f>
        <v>00109370148</v>
      </c>
      <c r="B1230" s="1" t="s">
        <v>5</v>
      </c>
      <c r="C1230" s="1" t="s">
        <v>1246</v>
      </c>
      <c r="D1230" s="1" t="s">
        <v>1188</v>
      </c>
      <c r="E1230" s="1" t="s">
        <v>8</v>
      </c>
    </row>
    <row r="1231" spans="1:5" ht="15">
      <c r="A1231" s="1" t="str">
        <f>"00090870148"</f>
        <v>00090870148</v>
      </c>
      <c r="B1231" s="1" t="s">
        <v>5</v>
      </c>
      <c r="C1231" s="1" t="s">
        <v>1247</v>
      </c>
      <c r="D1231" s="1" t="s">
        <v>1188</v>
      </c>
      <c r="E1231" s="1" t="s">
        <v>8</v>
      </c>
    </row>
    <row r="1232" spans="1:5" ht="15">
      <c r="A1232" s="1" t="str">
        <f>"00111020145"</f>
        <v>00111020145</v>
      </c>
      <c r="B1232" s="1" t="s">
        <v>5</v>
      </c>
      <c r="C1232" s="1" t="s">
        <v>1248</v>
      </c>
      <c r="D1232" s="1" t="s">
        <v>1188</v>
      </c>
      <c r="E1232" s="1" t="s">
        <v>8</v>
      </c>
    </row>
    <row r="1233" spans="1:5" ht="15">
      <c r="A1233" s="1" t="str">
        <f>"83000910147"</f>
        <v>83000910147</v>
      </c>
      <c r="B1233" s="1" t="s">
        <v>5</v>
      </c>
      <c r="C1233" s="1" t="s">
        <v>1249</v>
      </c>
      <c r="D1233" s="1" t="s">
        <v>1188</v>
      </c>
      <c r="E1233" s="1" t="s">
        <v>8</v>
      </c>
    </row>
    <row r="1234" spans="1:5" ht="15">
      <c r="A1234" s="1" t="str">
        <f>"00114700149"</f>
        <v>00114700149</v>
      </c>
      <c r="B1234" s="1" t="s">
        <v>5</v>
      </c>
      <c r="C1234" s="1" t="s">
        <v>1250</v>
      </c>
      <c r="D1234" s="1" t="s">
        <v>1188</v>
      </c>
      <c r="E1234" s="1" t="s">
        <v>8</v>
      </c>
    </row>
    <row r="1235" spans="1:5" ht="15">
      <c r="A1235" s="1" t="str">
        <f>"00104660147"</f>
        <v>00104660147</v>
      </c>
      <c r="B1235" s="1" t="s">
        <v>5</v>
      </c>
      <c r="C1235" s="1" t="s">
        <v>1251</v>
      </c>
      <c r="D1235" s="1" t="s">
        <v>1188</v>
      </c>
      <c r="E1235" s="1" t="s">
        <v>8</v>
      </c>
    </row>
    <row r="1236" spans="1:5" ht="15">
      <c r="A1236" s="1" t="str">
        <f>"00104430145"</f>
        <v>00104430145</v>
      </c>
      <c r="B1236" s="1" t="s">
        <v>5</v>
      </c>
      <c r="C1236" s="1" t="s">
        <v>1252</v>
      </c>
      <c r="D1236" s="1" t="s">
        <v>1188</v>
      </c>
      <c r="E1236" s="1" t="s">
        <v>8</v>
      </c>
    </row>
    <row r="1237" spans="1:5" ht="15">
      <c r="A1237" s="1" t="str">
        <f>"81002350148"</f>
        <v>81002350148</v>
      </c>
      <c r="B1237" s="1" t="s">
        <v>5</v>
      </c>
      <c r="C1237" s="1" t="s">
        <v>1253</v>
      </c>
      <c r="D1237" s="1" t="s">
        <v>1188</v>
      </c>
      <c r="E1237" s="1" t="s">
        <v>8</v>
      </c>
    </row>
    <row r="1238" spans="1:5" ht="15">
      <c r="A1238" s="1" t="str">
        <f>"00111050142"</f>
        <v>00111050142</v>
      </c>
      <c r="B1238" s="1" t="s">
        <v>5</v>
      </c>
      <c r="C1238" s="1" t="s">
        <v>1254</v>
      </c>
      <c r="D1238" s="1" t="s">
        <v>1188</v>
      </c>
      <c r="E1238" s="1" t="s">
        <v>8</v>
      </c>
    </row>
    <row r="1239" spans="1:5" ht="15">
      <c r="A1239" s="1" t="str">
        <f>"00459980124"</f>
        <v>00459980124</v>
      </c>
      <c r="B1239" s="1" t="s">
        <v>5</v>
      </c>
      <c r="C1239" s="1" t="s">
        <v>1255</v>
      </c>
      <c r="D1239" s="1" t="s">
        <v>1256</v>
      </c>
      <c r="E1239" s="1" t="s">
        <v>8</v>
      </c>
    </row>
    <row r="1240" spans="1:5" ht="15">
      <c r="A1240" s="1" t="str">
        <f>"82006930125"</f>
        <v>82006930125</v>
      </c>
      <c r="B1240" s="1" t="s">
        <v>5</v>
      </c>
      <c r="C1240" s="1" t="s">
        <v>1257</v>
      </c>
      <c r="D1240" s="1" t="s">
        <v>1256</v>
      </c>
      <c r="E1240" s="1" t="s">
        <v>8</v>
      </c>
    </row>
    <row r="1241" spans="1:5" ht="15">
      <c r="A1241" s="1" t="str">
        <f>"00338310121"</f>
        <v>00338310121</v>
      </c>
      <c r="B1241" s="1" t="s">
        <v>5</v>
      </c>
      <c r="C1241" s="1" t="s">
        <v>1258</v>
      </c>
      <c r="D1241" s="1" t="s">
        <v>1256</v>
      </c>
      <c r="E1241" s="1" t="s">
        <v>8</v>
      </c>
    </row>
    <row r="1242" spans="1:5" ht="15">
      <c r="A1242" s="1" t="str">
        <f>"00250810124"</f>
        <v>00250810124</v>
      </c>
      <c r="B1242" s="1" t="s">
        <v>5</v>
      </c>
      <c r="C1242" s="1" t="s">
        <v>1259</v>
      </c>
      <c r="D1242" s="1" t="s">
        <v>1256</v>
      </c>
      <c r="E1242" s="1" t="s">
        <v>8</v>
      </c>
    </row>
    <row r="1243" spans="1:5" ht="15">
      <c r="A1243" s="1" t="str">
        <f>"00561120122"</f>
        <v>00561120122</v>
      </c>
      <c r="B1243" s="1" t="s">
        <v>5</v>
      </c>
      <c r="C1243" s="1" t="s">
        <v>1260</v>
      </c>
      <c r="D1243" s="1" t="s">
        <v>1256</v>
      </c>
      <c r="E1243" s="1" t="s">
        <v>8</v>
      </c>
    </row>
    <row r="1244" spans="1:5" ht="15">
      <c r="A1244" s="1" t="str">
        <f>"00308140128"</f>
        <v>00308140128</v>
      </c>
      <c r="B1244" s="1" t="s">
        <v>5</v>
      </c>
      <c r="C1244" s="1" t="s">
        <v>1261</v>
      </c>
      <c r="D1244" s="1" t="s">
        <v>1256</v>
      </c>
      <c r="E1244" s="1" t="s">
        <v>8</v>
      </c>
    </row>
    <row r="1245" spans="1:5" ht="15">
      <c r="A1245" s="1" t="str">
        <f>"00605220128"</f>
        <v>00605220128</v>
      </c>
      <c r="B1245" s="1" t="s">
        <v>5</v>
      </c>
      <c r="C1245" s="1" t="s">
        <v>1262</v>
      </c>
      <c r="D1245" s="1" t="s">
        <v>1256</v>
      </c>
      <c r="E1245" s="1" t="s">
        <v>8</v>
      </c>
    </row>
    <row r="1246" spans="1:5" ht="15">
      <c r="A1246" s="1" t="str">
        <f>"00459960126"</f>
        <v>00459960126</v>
      </c>
      <c r="B1246" s="1" t="s">
        <v>5</v>
      </c>
      <c r="C1246" s="1" t="s">
        <v>1263</v>
      </c>
      <c r="D1246" s="1" t="s">
        <v>1256</v>
      </c>
      <c r="E1246" s="1" t="s">
        <v>8</v>
      </c>
    </row>
    <row r="1247" spans="1:5" ht="15">
      <c r="A1247" s="1" t="str">
        <f>"00247570120"</f>
        <v>00247570120</v>
      </c>
      <c r="B1247" s="1" t="s">
        <v>5</v>
      </c>
      <c r="C1247" s="1" t="s">
        <v>1264</v>
      </c>
      <c r="D1247" s="1" t="s">
        <v>1256</v>
      </c>
      <c r="E1247" s="1" t="s">
        <v>8</v>
      </c>
    </row>
    <row r="1248" spans="1:5" ht="15">
      <c r="A1248" s="1" t="str">
        <f>"00445500127"</f>
        <v>00445500127</v>
      </c>
      <c r="B1248" s="1" t="s">
        <v>5</v>
      </c>
      <c r="C1248" s="1" t="s">
        <v>1265</v>
      </c>
      <c r="D1248" s="1" t="s">
        <v>1256</v>
      </c>
      <c r="E1248" s="1" t="s">
        <v>8</v>
      </c>
    </row>
    <row r="1249" spans="1:5" ht="15">
      <c r="A1249" s="1" t="str">
        <f>"00561660127"</f>
        <v>00561660127</v>
      </c>
      <c r="B1249" s="1" t="s">
        <v>5</v>
      </c>
      <c r="C1249" s="1" t="s">
        <v>1266</v>
      </c>
      <c r="D1249" s="1" t="s">
        <v>1256</v>
      </c>
      <c r="E1249" s="1" t="s">
        <v>8</v>
      </c>
    </row>
    <row r="1250" spans="1:5" ht="15">
      <c r="A1250" s="1" t="str">
        <f>"00249600123"</f>
        <v>00249600123</v>
      </c>
      <c r="B1250" s="1" t="s">
        <v>5</v>
      </c>
      <c r="C1250" s="1" t="s">
        <v>1267</v>
      </c>
      <c r="D1250" s="1" t="s">
        <v>1256</v>
      </c>
      <c r="E1250" s="1" t="s">
        <v>8</v>
      </c>
    </row>
    <row r="1251" spans="1:5" ht="15">
      <c r="A1251" s="1" t="str">
        <f>"00338010127"</f>
        <v>00338010127</v>
      </c>
      <c r="B1251" s="1" t="s">
        <v>5</v>
      </c>
      <c r="C1251" s="1" t="s">
        <v>1268</v>
      </c>
      <c r="D1251" s="1" t="s">
        <v>1256</v>
      </c>
      <c r="E1251" s="1" t="s">
        <v>8</v>
      </c>
    </row>
    <row r="1252" spans="1:5" ht="15">
      <c r="A1252" s="1" t="str">
        <f>"00308160126"</f>
        <v>00308160126</v>
      </c>
      <c r="B1252" s="1" t="s">
        <v>5</v>
      </c>
      <c r="C1252" s="1" t="s">
        <v>1269</v>
      </c>
      <c r="D1252" s="1" t="s">
        <v>1256</v>
      </c>
      <c r="E1252" s="1" t="s">
        <v>8</v>
      </c>
    </row>
    <row r="1253" spans="1:5" ht="15">
      <c r="A1253" s="1" t="str">
        <f>"00269810123"</f>
        <v>00269810123</v>
      </c>
      <c r="B1253" s="1" t="s">
        <v>5</v>
      </c>
      <c r="C1253" s="1" t="s">
        <v>1270</v>
      </c>
      <c r="D1253" s="1" t="s">
        <v>1256</v>
      </c>
      <c r="E1253" s="1" t="s">
        <v>8</v>
      </c>
    </row>
    <row r="1254" spans="1:5" ht="15">
      <c r="A1254" s="1" t="str">
        <f>"00250430121"</f>
        <v>00250430121</v>
      </c>
      <c r="B1254" s="1" t="s">
        <v>5</v>
      </c>
      <c r="C1254" s="1" t="s">
        <v>1271</v>
      </c>
      <c r="D1254" s="1" t="s">
        <v>1256</v>
      </c>
      <c r="E1254" s="1" t="s">
        <v>8</v>
      </c>
    </row>
    <row r="1255" spans="1:5" ht="15">
      <c r="A1255" s="1" t="str">
        <f>"83000650123"</f>
        <v>83000650123</v>
      </c>
      <c r="B1255" s="1" t="s">
        <v>5</v>
      </c>
      <c r="C1255" s="1" t="s">
        <v>1272</v>
      </c>
      <c r="D1255" s="1" t="s">
        <v>1256</v>
      </c>
      <c r="E1255" s="1" t="s">
        <v>8</v>
      </c>
    </row>
    <row r="1256" spans="1:5" ht="15">
      <c r="A1256" s="1" t="str">
        <f>"00528310121"</f>
        <v>00528310121</v>
      </c>
      <c r="B1256" s="1" t="s">
        <v>5</v>
      </c>
      <c r="C1256" s="1" t="s">
        <v>1273</v>
      </c>
      <c r="D1256" s="1" t="s">
        <v>1256</v>
      </c>
      <c r="E1256" s="1" t="s">
        <v>8</v>
      </c>
    </row>
    <row r="1257" spans="1:5" ht="15">
      <c r="A1257" s="1" t="str">
        <f>"84000790125"</f>
        <v>84000790125</v>
      </c>
      <c r="B1257" s="1" t="s">
        <v>5</v>
      </c>
      <c r="C1257" s="1" t="s">
        <v>1274</v>
      </c>
      <c r="D1257" s="1" t="s">
        <v>1256</v>
      </c>
      <c r="E1257" s="1" t="s">
        <v>8</v>
      </c>
    </row>
    <row r="1258" spans="1:5" ht="15">
      <c r="A1258" s="1" t="str">
        <f>"83000790127"</f>
        <v>83000790127</v>
      </c>
      <c r="B1258" s="1" t="s">
        <v>5</v>
      </c>
      <c r="C1258" s="1" t="s">
        <v>1275</v>
      </c>
      <c r="D1258" s="1" t="s">
        <v>1256</v>
      </c>
      <c r="E1258" s="1" t="s">
        <v>8</v>
      </c>
    </row>
    <row r="1259" spans="1:5" ht="15">
      <c r="A1259" s="1" t="str">
        <f>"00225510122"</f>
        <v>00225510122</v>
      </c>
      <c r="B1259" s="1" t="s">
        <v>5</v>
      </c>
      <c r="C1259" s="1" t="s">
        <v>1276</v>
      </c>
      <c r="D1259" s="1" t="s">
        <v>1256</v>
      </c>
      <c r="E1259" s="1" t="s">
        <v>8</v>
      </c>
    </row>
    <row r="1260" spans="1:5" ht="15">
      <c r="A1260" s="1" t="str">
        <f>"00290400126"</f>
        <v>00290400126</v>
      </c>
      <c r="B1260" s="1" t="s">
        <v>5</v>
      </c>
      <c r="C1260" s="1" t="s">
        <v>1277</v>
      </c>
      <c r="D1260" s="1" t="s">
        <v>1256</v>
      </c>
      <c r="E1260" s="1" t="s">
        <v>8</v>
      </c>
    </row>
    <row r="1261" spans="1:5" ht="15">
      <c r="A1261" s="1" t="str">
        <f>"00559790126"</f>
        <v>00559790126</v>
      </c>
      <c r="B1261" s="1" t="s">
        <v>5</v>
      </c>
      <c r="C1261" s="1" t="s">
        <v>1278</v>
      </c>
      <c r="D1261" s="1" t="s">
        <v>1256</v>
      </c>
      <c r="E1261" s="1" t="s">
        <v>8</v>
      </c>
    </row>
    <row r="1262" spans="1:5" ht="15">
      <c r="A1262" s="1" t="str">
        <f>"00308120120"</f>
        <v>00308120120</v>
      </c>
      <c r="B1262" s="1" t="s">
        <v>5</v>
      </c>
      <c r="C1262" s="1" t="s">
        <v>1279</v>
      </c>
      <c r="D1262" s="1" t="s">
        <v>1256</v>
      </c>
      <c r="E1262" s="1" t="s">
        <v>8</v>
      </c>
    </row>
    <row r="1263" spans="1:5" ht="15">
      <c r="A1263" s="1" t="str">
        <f>"00224000125"</f>
        <v>00224000125</v>
      </c>
      <c r="B1263" s="1" t="s">
        <v>5</v>
      </c>
      <c r="C1263" s="1" t="s">
        <v>1280</v>
      </c>
      <c r="D1263" s="1" t="s">
        <v>1256</v>
      </c>
      <c r="E1263" s="1" t="s">
        <v>8</v>
      </c>
    </row>
    <row r="1264" spans="1:5" ht="15">
      <c r="A1264" s="1" t="str">
        <f>"00300450129"</f>
        <v>00300450129</v>
      </c>
      <c r="B1264" s="1" t="s">
        <v>5</v>
      </c>
      <c r="C1264" s="1" t="s">
        <v>1281</v>
      </c>
      <c r="D1264" s="1" t="s">
        <v>1256</v>
      </c>
      <c r="E1264" s="1" t="s">
        <v>8</v>
      </c>
    </row>
    <row r="1265" spans="1:5" ht="15">
      <c r="A1265" s="1" t="str">
        <f>"03700710126"</f>
        <v>03700710126</v>
      </c>
      <c r="B1265" s="1" t="s">
        <v>5</v>
      </c>
      <c r="C1265" s="1" t="s">
        <v>1282</v>
      </c>
      <c r="D1265" s="1" t="s">
        <v>1256</v>
      </c>
      <c r="E1265" s="1" t="s">
        <v>8</v>
      </c>
    </row>
    <row r="1266" spans="1:5" ht="15">
      <c r="A1266" s="1" t="str">
        <f>"00309270122"</f>
        <v>00309270122</v>
      </c>
      <c r="B1266" s="1" t="s">
        <v>5</v>
      </c>
      <c r="C1266" s="1" t="s">
        <v>1283</v>
      </c>
      <c r="D1266" s="1" t="s">
        <v>1256</v>
      </c>
      <c r="E1266" s="1" t="s">
        <v>8</v>
      </c>
    </row>
    <row r="1267" spans="1:5" ht="15">
      <c r="A1267" s="1" t="str">
        <f>"00404280125"</f>
        <v>00404280125</v>
      </c>
      <c r="B1267" s="1" t="s">
        <v>5</v>
      </c>
      <c r="C1267" s="1" t="s">
        <v>1284</v>
      </c>
      <c r="D1267" s="1" t="s">
        <v>1256</v>
      </c>
      <c r="E1267" s="1" t="s">
        <v>8</v>
      </c>
    </row>
    <row r="1268" spans="1:5" ht="15">
      <c r="A1268" s="1" t="str">
        <f>"00221730120"</f>
        <v>00221730120</v>
      </c>
      <c r="B1268" s="1" t="s">
        <v>5</v>
      </c>
      <c r="C1268" s="1" t="s">
        <v>1285</v>
      </c>
      <c r="D1268" s="1" t="s">
        <v>1256</v>
      </c>
      <c r="E1268" s="1" t="s">
        <v>8</v>
      </c>
    </row>
    <row r="1269" spans="1:5" ht="15">
      <c r="A1269" s="1" t="str">
        <f>"00308180124"</f>
        <v>00308180124</v>
      </c>
      <c r="B1269" s="1" t="s">
        <v>5</v>
      </c>
      <c r="C1269" s="1" t="s">
        <v>1286</v>
      </c>
      <c r="D1269" s="1" t="s">
        <v>1256</v>
      </c>
      <c r="E1269" s="1" t="s">
        <v>8</v>
      </c>
    </row>
    <row r="1270" spans="1:5" ht="15">
      <c r="A1270" s="1" t="str">
        <f>"00440710127"</f>
        <v>00440710127</v>
      </c>
      <c r="B1270" s="1" t="s">
        <v>5</v>
      </c>
      <c r="C1270" s="1" t="s">
        <v>1287</v>
      </c>
      <c r="D1270" s="1" t="s">
        <v>1256</v>
      </c>
      <c r="E1270" s="1" t="s">
        <v>8</v>
      </c>
    </row>
    <row r="1271" spans="1:5" ht="15">
      <c r="A1271" s="1" t="str">
        <f>"00309410124"</f>
        <v>00309410124</v>
      </c>
      <c r="B1271" s="1" t="s">
        <v>5</v>
      </c>
      <c r="C1271" s="1" t="s">
        <v>1288</v>
      </c>
      <c r="D1271" s="1" t="s">
        <v>1256</v>
      </c>
      <c r="E1271" s="1" t="s">
        <v>8</v>
      </c>
    </row>
    <row r="1272" spans="1:5" ht="15">
      <c r="A1272" s="1" t="str">
        <f>"00559800123"</f>
        <v>00559800123</v>
      </c>
      <c r="B1272" s="1" t="s">
        <v>5</v>
      </c>
      <c r="C1272" s="1" t="s">
        <v>1289</v>
      </c>
      <c r="D1272" s="1" t="s">
        <v>1256</v>
      </c>
      <c r="E1272" s="1" t="s">
        <v>8</v>
      </c>
    </row>
    <row r="1273" spans="1:5" ht="15">
      <c r="A1273" s="1" t="str">
        <f>"00564180123"</f>
        <v>00564180123</v>
      </c>
      <c r="B1273" s="1" t="s">
        <v>5</v>
      </c>
      <c r="C1273" s="1" t="s">
        <v>1290</v>
      </c>
      <c r="D1273" s="1" t="s">
        <v>1256</v>
      </c>
      <c r="E1273" s="1" t="s">
        <v>8</v>
      </c>
    </row>
    <row r="1274" spans="1:5" ht="15">
      <c r="A1274" s="1" t="str">
        <f>"00341710127"</f>
        <v>00341710127</v>
      </c>
      <c r="B1274" s="1" t="s">
        <v>5</v>
      </c>
      <c r="C1274" s="1" t="s">
        <v>1291</v>
      </c>
      <c r="D1274" s="1" t="s">
        <v>1256</v>
      </c>
      <c r="E1274" s="1" t="s">
        <v>8</v>
      </c>
    </row>
    <row r="1275" spans="1:5" ht="15">
      <c r="A1275" s="1" t="str">
        <f>"82007050121"</f>
        <v>82007050121</v>
      </c>
      <c r="B1275" s="1" t="s">
        <v>5</v>
      </c>
      <c r="C1275" s="1" t="s">
        <v>1292</v>
      </c>
      <c r="D1275" s="1" t="s">
        <v>1256</v>
      </c>
      <c r="E1275" s="1" t="s">
        <v>8</v>
      </c>
    </row>
    <row r="1276" spans="1:5" ht="15">
      <c r="A1276" s="1" t="str">
        <f>"00561110123"</f>
        <v>00561110123</v>
      </c>
      <c r="B1276" s="1" t="s">
        <v>5</v>
      </c>
      <c r="C1276" s="1" t="s">
        <v>1293</v>
      </c>
      <c r="D1276" s="1" t="s">
        <v>1256</v>
      </c>
      <c r="E1276" s="1" t="s">
        <v>8</v>
      </c>
    </row>
    <row r="1277" spans="1:5" ht="15">
      <c r="A1277" s="1" t="str">
        <f>"00252280128"</f>
        <v>00252280128</v>
      </c>
      <c r="B1277" s="1" t="s">
        <v>5</v>
      </c>
      <c r="C1277" s="1" t="s">
        <v>1294</v>
      </c>
      <c r="D1277" s="1" t="s">
        <v>1256</v>
      </c>
      <c r="E1277" s="1" t="s">
        <v>8</v>
      </c>
    </row>
    <row r="1278" spans="1:5" ht="15">
      <c r="A1278" s="1" t="str">
        <f>"00441540127"</f>
        <v>00441540127</v>
      </c>
      <c r="B1278" s="1" t="s">
        <v>5</v>
      </c>
      <c r="C1278" s="1" t="s">
        <v>1295</v>
      </c>
      <c r="D1278" s="1" t="s">
        <v>1256</v>
      </c>
      <c r="E1278" s="1" t="s">
        <v>8</v>
      </c>
    </row>
    <row r="1279" spans="1:5" ht="15">
      <c r="A1279" s="1" t="str">
        <f>"00346170129"</f>
        <v>00346170129</v>
      </c>
      <c r="B1279" s="1" t="s">
        <v>5</v>
      </c>
      <c r="C1279" s="1" t="s">
        <v>1296</v>
      </c>
      <c r="D1279" s="1" t="s">
        <v>1256</v>
      </c>
      <c r="E1279" s="1" t="s">
        <v>8</v>
      </c>
    </row>
    <row r="1280" spans="1:5" ht="15">
      <c r="A1280" s="1" t="str">
        <f>"00289020125"</f>
        <v>00289020125</v>
      </c>
      <c r="B1280" s="1" t="s">
        <v>5</v>
      </c>
      <c r="C1280" s="1" t="s">
        <v>1297</v>
      </c>
      <c r="D1280" s="1" t="s">
        <v>1256</v>
      </c>
      <c r="E1280" s="1" t="s">
        <v>8</v>
      </c>
    </row>
    <row r="1281" spans="1:5" ht="15">
      <c r="A1281" s="1" t="str">
        <f>"00309450120"</f>
        <v>00309450120</v>
      </c>
      <c r="B1281" s="1" t="s">
        <v>5</v>
      </c>
      <c r="C1281" s="1" t="s">
        <v>1298</v>
      </c>
      <c r="D1281" s="1" t="s">
        <v>1256</v>
      </c>
      <c r="E1281" s="1" t="s">
        <v>8</v>
      </c>
    </row>
    <row r="1282" spans="1:5" ht="15">
      <c r="A1282" s="1" t="str">
        <f>"00248280125"</f>
        <v>00248280125</v>
      </c>
      <c r="B1282" s="1" t="s">
        <v>5</v>
      </c>
      <c r="C1282" s="1" t="s">
        <v>1299</v>
      </c>
      <c r="D1282" s="1" t="s">
        <v>1256</v>
      </c>
      <c r="E1282" s="1" t="s">
        <v>8</v>
      </c>
    </row>
    <row r="1283" spans="1:5" ht="15">
      <c r="A1283" s="1" t="str">
        <f>"82007090127"</f>
        <v>82007090127</v>
      </c>
      <c r="B1283" s="1" t="s">
        <v>5</v>
      </c>
      <c r="C1283" s="1" t="s">
        <v>1300</v>
      </c>
      <c r="D1283" s="1" t="s">
        <v>1256</v>
      </c>
      <c r="E1283" s="1" t="s">
        <v>8</v>
      </c>
    </row>
    <row r="1284" spans="1:5" ht="15">
      <c r="A1284" s="1" t="str">
        <f>"00259700128"</f>
        <v>00259700128</v>
      </c>
      <c r="B1284" s="1" t="s">
        <v>5</v>
      </c>
      <c r="C1284" s="1" t="s">
        <v>1301</v>
      </c>
      <c r="D1284" s="1" t="s">
        <v>1256</v>
      </c>
      <c r="E1284" s="1" t="s">
        <v>8</v>
      </c>
    </row>
    <row r="1285" spans="1:5" ht="15">
      <c r="A1285" s="1" t="str">
        <f>"00308220128"</f>
        <v>00308220128</v>
      </c>
      <c r="B1285" s="1" t="s">
        <v>5</v>
      </c>
      <c r="C1285" s="1" t="s">
        <v>1302</v>
      </c>
      <c r="D1285" s="1" t="s">
        <v>1256</v>
      </c>
      <c r="E1285" s="1" t="s">
        <v>8</v>
      </c>
    </row>
    <row r="1286" spans="1:5" ht="15">
      <c r="A1286" s="1" t="str">
        <f>"00254640121"</f>
        <v>00254640121</v>
      </c>
      <c r="B1286" s="1" t="s">
        <v>5</v>
      </c>
      <c r="C1286" s="1" t="s">
        <v>1303</v>
      </c>
      <c r="D1286" s="1" t="s">
        <v>1256</v>
      </c>
      <c r="E1286" s="1" t="s">
        <v>8</v>
      </c>
    </row>
    <row r="1287" spans="1:5" ht="15">
      <c r="A1287" s="1" t="str">
        <f>"00568840128"</f>
        <v>00568840128</v>
      </c>
      <c r="B1287" s="1" t="s">
        <v>5</v>
      </c>
      <c r="C1287" s="1" t="s">
        <v>1304</v>
      </c>
      <c r="D1287" s="1" t="s">
        <v>1256</v>
      </c>
      <c r="E1287" s="1" t="s">
        <v>8</v>
      </c>
    </row>
    <row r="1288" spans="1:5" ht="15">
      <c r="A1288" s="1" t="str">
        <f>"00309210128"</f>
        <v>00309210128</v>
      </c>
      <c r="B1288" s="1" t="s">
        <v>5</v>
      </c>
      <c r="C1288" s="1" t="s">
        <v>1305</v>
      </c>
      <c r="D1288" s="1" t="s">
        <v>1256</v>
      </c>
      <c r="E1288" s="1" t="s">
        <v>8</v>
      </c>
    </row>
    <row r="1289" spans="1:5" ht="15">
      <c r="A1289" s="1" t="str">
        <f>"00261830129"</f>
        <v>00261830129</v>
      </c>
      <c r="B1289" s="1" t="s">
        <v>5</v>
      </c>
      <c r="C1289" s="1" t="s">
        <v>1306</v>
      </c>
      <c r="D1289" s="1" t="s">
        <v>1256</v>
      </c>
      <c r="E1289" s="1" t="s">
        <v>8</v>
      </c>
    </row>
    <row r="1290" spans="1:5" ht="15">
      <c r="A1290" s="1" t="str">
        <f>"00226700128"</f>
        <v>00226700128</v>
      </c>
      <c r="B1290" s="1" t="s">
        <v>5</v>
      </c>
      <c r="C1290" s="1" t="s">
        <v>1307</v>
      </c>
      <c r="D1290" s="1" t="s">
        <v>1256</v>
      </c>
      <c r="E1290" s="1" t="s">
        <v>8</v>
      </c>
    </row>
    <row r="1291" spans="1:5" ht="15">
      <c r="A1291" s="1" t="str">
        <f>"00478360126"</f>
        <v>00478360126</v>
      </c>
      <c r="B1291" s="1" t="s">
        <v>5</v>
      </c>
      <c r="C1291" s="1" t="s">
        <v>1308</v>
      </c>
      <c r="D1291" s="1" t="s">
        <v>1256</v>
      </c>
      <c r="E1291" s="1" t="s">
        <v>8</v>
      </c>
    </row>
    <row r="1292" spans="1:5" ht="15">
      <c r="A1292" s="1" t="str">
        <f>"00637630120"</f>
        <v>00637630120</v>
      </c>
      <c r="B1292" s="1" t="s">
        <v>5</v>
      </c>
      <c r="C1292" s="1" t="s">
        <v>1309</v>
      </c>
      <c r="D1292" s="1" t="s">
        <v>1256</v>
      </c>
      <c r="E1292" s="1" t="s">
        <v>8</v>
      </c>
    </row>
    <row r="1293" spans="1:5" ht="15">
      <c r="A1293" s="1" t="str">
        <f>"00341300127"</f>
        <v>00341300127</v>
      </c>
      <c r="B1293" s="1" t="s">
        <v>5</v>
      </c>
      <c r="C1293" s="1" t="s">
        <v>1310</v>
      </c>
      <c r="D1293" s="1" t="s">
        <v>1256</v>
      </c>
      <c r="E1293" s="1" t="s">
        <v>8</v>
      </c>
    </row>
    <row r="1294" spans="1:5" ht="15">
      <c r="A1294" s="1" t="str">
        <f>"84003010125"</f>
        <v>84003010125</v>
      </c>
      <c r="B1294" s="1" t="s">
        <v>5</v>
      </c>
      <c r="C1294" s="1" t="s">
        <v>1311</v>
      </c>
      <c r="D1294" s="1" t="s">
        <v>1256</v>
      </c>
      <c r="E1294" s="1" t="s">
        <v>8</v>
      </c>
    </row>
    <row r="1295" spans="1:5" ht="15">
      <c r="A1295" s="1" t="str">
        <f>"00489260125"</f>
        <v>00489260125</v>
      </c>
      <c r="B1295" s="1" t="s">
        <v>5</v>
      </c>
      <c r="C1295" s="1" t="s">
        <v>1312</v>
      </c>
      <c r="D1295" s="1" t="s">
        <v>1256</v>
      </c>
      <c r="E1295" s="1" t="s">
        <v>8</v>
      </c>
    </row>
    <row r="1296" spans="1:5" ht="15">
      <c r="A1296" s="1" t="str">
        <f>"00458530128"</f>
        <v>00458530128</v>
      </c>
      <c r="B1296" s="1" t="s">
        <v>5</v>
      </c>
      <c r="C1296" s="1" t="s">
        <v>1313</v>
      </c>
      <c r="D1296" s="1" t="s">
        <v>1256</v>
      </c>
      <c r="E1296" s="1" t="s">
        <v>8</v>
      </c>
    </row>
    <row r="1297" spans="1:5" ht="15">
      <c r="A1297" s="1" t="str">
        <f>"00271230120"</f>
        <v>00271230120</v>
      </c>
      <c r="B1297" s="1" t="s">
        <v>5</v>
      </c>
      <c r="C1297" s="1" t="s">
        <v>1314</v>
      </c>
      <c r="D1297" s="1" t="s">
        <v>1256</v>
      </c>
      <c r="E1297" s="1" t="s">
        <v>8</v>
      </c>
    </row>
    <row r="1298" spans="1:5" ht="15">
      <c r="A1298" s="1" t="str">
        <f>"00560000127"</f>
        <v>00560000127</v>
      </c>
      <c r="B1298" s="1" t="s">
        <v>5</v>
      </c>
      <c r="C1298" s="1" t="s">
        <v>1315</v>
      </c>
      <c r="D1298" s="1" t="s">
        <v>1256</v>
      </c>
      <c r="E1298" s="1" t="s">
        <v>8</v>
      </c>
    </row>
    <row r="1299" spans="1:5" ht="15">
      <c r="A1299" s="1" t="str">
        <f>"00260520127"</f>
        <v>00260520127</v>
      </c>
      <c r="B1299" s="1" t="s">
        <v>5</v>
      </c>
      <c r="C1299" s="1" t="s">
        <v>1316</v>
      </c>
      <c r="D1299" s="1" t="s">
        <v>1256</v>
      </c>
      <c r="E1299" s="1" t="s">
        <v>8</v>
      </c>
    </row>
    <row r="1300" spans="1:5" ht="15">
      <c r="A1300" s="1" t="str">
        <f>"00579150129"</f>
        <v>00579150129</v>
      </c>
      <c r="B1300" s="1" t="s">
        <v>5</v>
      </c>
      <c r="C1300" s="1" t="s">
        <v>1317</v>
      </c>
      <c r="D1300" s="1" t="s">
        <v>1256</v>
      </c>
      <c r="E1300" s="1" t="s">
        <v>8</v>
      </c>
    </row>
    <row r="1301" spans="1:5" ht="15">
      <c r="A1301" s="1" t="str">
        <f>"00582100129"</f>
        <v>00582100129</v>
      </c>
      <c r="B1301" s="1" t="s">
        <v>5</v>
      </c>
      <c r="C1301" s="1" t="s">
        <v>1318</v>
      </c>
      <c r="D1301" s="1" t="s">
        <v>1256</v>
      </c>
      <c r="E1301" s="1" t="s">
        <v>8</v>
      </c>
    </row>
    <row r="1302" spans="1:5" ht="15">
      <c r="A1302" s="1" t="str">
        <f>"00214240129"</f>
        <v>00214240129</v>
      </c>
      <c r="B1302" s="1" t="s">
        <v>5</v>
      </c>
      <c r="C1302" s="1" t="s">
        <v>1319</v>
      </c>
      <c r="D1302" s="1" t="s">
        <v>1256</v>
      </c>
      <c r="E1302" s="1" t="s">
        <v>8</v>
      </c>
    </row>
    <row r="1303" spans="1:5" ht="15">
      <c r="A1303" s="1" t="str">
        <f>"00237790126"</f>
        <v>00237790126</v>
      </c>
      <c r="B1303" s="1" t="s">
        <v>5</v>
      </c>
      <c r="C1303" s="1" t="s">
        <v>1320</v>
      </c>
      <c r="D1303" s="1" t="s">
        <v>1256</v>
      </c>
      <c r="E1303" s="1" t="s">
        <v>8</v>
      </c>
    </row>
    <row r="1304" spans="1:5" ht="15">
      <c r="A1304" s="1" t="str">
        <f>"00561750126"</f>
        <v>00561750126</v>
      </c>
      <c r="B1304" s="1" t="s">
        <v>5</v>
      </c>
      <c r="C1304" s="1" t="s">
        <v>1321</v>
      </c>
      <c r="D1304" s="1" t="s">
        <v>1256</v>
      </c>
      <c r="E1304" s="1" t="s">
        <v>8</v>
      </c>
    </row>
    <row r="1305" spans="1:5" ht="15">
      <c r="A1305" s="1" t="str">
        <f>"00560180127"</f>
        <v>00560180127</v>
      </c>
      <c r="B1305" s="1" t="s">
        <v>5</v>
      </c>
      <c r="C1305" s="1" t="s">
        <v>1322</v>
      </c>
      <c r="D1305" s="1" t="s">
        <v>1256</v>
      </c>
      <c r="E1305" s="1" t="s">
        <v>8</v>
      </c>
    </row>
    <row r="1306" spans="1:5" ht="15">
      <c r="A1306" s="1" t="str">
        <f>"00459940128"</f>
        <v>00459940128</v>
      </c>
      <c r="B1306" s="1" t="s">
        <v>5</v>
      </c>
      <c r="C1306" s="1" t="s">
        <v>1323</v>
      </c>
      <c r="D1306" s="1" t="s">
        <v>1256</v>
      </c>
      <c r="E1306" s="1" t="s">
        <v>8</v>
      </c>
    </row>
    <row r="1307" spans="1:5" ht="15">
      <c r="A1307" s="1" t="str">
        <f>"00259850121"</f>
        <v>00259850121</v>
      </c>
      <c r="B1307" s="1" t="s">
        <v>5</v>
      </c>
      <c r="C1307" s="1" t="s">
        <v>1324</v>
      </c>
      <c r="D1307" s="1" t="s">
        <v>1256</v>
      </c>
      <c r="E1307" s="1" t="s">
        <v>8</v>
      </c>
    </row>
    <row r="1308" spans="1:5" ht="15">
      <c r="A1308" s="1" t="str">
        <f>"00232220129"</f>
        <v>00232220129</v>
      </c>
      <c r="B1308" s="1" t="s">
        <v>5</v>
      </c>
      <c r="C1308" s="1" t="s">
        <v>1325</v>
      </c>
      <c r="D1308" s="1" t="s">
        <v>1256</v>
      </c>
      <c r="E1308" s="1" t="s">
        <v>8</v>
      </c>
    </row>
    <row r="1309" spans="1:5" ht="15">
      <c r="A1309" s="1" t="str">
        <f>"00273580126"</f>
        <v>00273580126</v>
      </c>
      <c r="B1309" s="1" t="s">
        <v>5</v>
      </c>
      <c r="C1309" s="1" t="s">
        <v>1326</v>
      </c>
      <c r="D1309" s="1" t="s">
        <v>1256</v>
      </c>
      <c r="E1309" s="1" t="s">
        <v>8</v>
      </c>
    </row>
    <row r="1310" spans="1:5" ht="15">
      <c r="A1310" s="1" t="str">
        <f>"00236840120"</f>
        <v>00236840120</v>
      </c>
      <c r="B1310" s="1" t="s">
        <v>5</v>
      </c>
      <c r="C1310" s="1" t="s">
        <v>1327</v>
      </c>
      <c r="D1310" s="1" t="s">
        <v>1256</v>
      </c>
      <c r="E1310" s="1" t="s">
        <v>8</v>
      </c>
    </row>
    <row r="1311" spans="1:5" ht="15">
      <c r="A1311" s="1" t="str">
        <f>"00343860128"</f>
        <v>00343860128</v>
      </c>
      <c r="B1311" s="1" t="s">
        <v>5</v>
      </c>
      <c r="C1311" s="1" t="s">
        <v>1328</v>
      </c>
      <c r="D1311" s="1" t="s">
        <v>1256</v>
      </c>
      <c r="E1311" s="1" t="s">
        <v>8</v>
      </c>
    </row>
    <row r="1312" spans="1:5" ht="15">
      <c r="A1312" s="1" t="str">
        <f>"00564480127"</f>
        <v>00564480127</v>
      </c>
      <c r="B1312" s="1" t="s">
        <v>5</v>
      </c>
      <c r="C1312" s="1" t="s">
        <v>1329</v>
      </c>
      <c r="D1312" s="1" t="s">
        <v>1256</v>
      </c>
      <c r="E1312" s="1" t="s">
        <v>8</v>
      </c>
    </row>
    <row r="1313" spans="1:5" ht="15">
      <c r="A1313" s="1" t="str">
        <f>"81007730120"</f>
        <v>81007730120</v>
      </c>
      <c r="B1313" s="1" t="s">
        <v>5</v>
      </c>
      <c r="C1313" s="1" t="s">
        <v>1330</v>
      </c>
      <c r="D1313" s="1" t="s">
        <v>1256</v>
      </c>
      <c r="E1313" s="1" t="s">
        <v>8</v>
      </c>
    </row>
    <row r="1314" spans="1:5" ht="15">
      <c r="A1314" s="1" t="str">
        <f>"00226510121"</f>
        <v>00226510121</v>
      </c>
      <c r="B1314" s="1" t="s">
        <v>5</v>
      </c>
      <c r="C1314" s="1" t="s">
        <v>1331</v>
      </c>
      <c r="D1314" s="1" t="s">
        <v>1256</v>
      </c>
      <c r="E1314" s="1" t="s">
        <v>8</v>
      </c>
    </row>
    <row r="1315" spans="1:5" ht="15">
      <c r="A1315" s="1" t="str">
        <f>"00519350128"</f>
        <v>00519350128</v>
      </c>
      <c r="B1315" s="1" t="s">
        <v>5</v>
      </c>
      <c r="C1315" s="1" t="s">
        <v>1332</v>
      </c>
      <c r="D1315" s="1" t="s">
        <v>1256</v>
      </c>
      <c r="E1315" s="1" t="s">
        <v>8</v>
      </c>
    </row>
    <row r="1316" spans="1:5" ht="15">
      <c r="A1316" s="1" t="str">
        <f>"00559980123"</f>
        <v>00559980123</v>
      </c>
      <c r="B1316" s="1" t="s">
        <v>5</v>
      </c>
      <c r="C1316" s="1" t="s">
        <v>1333</v>
      </c>
      <c r="D1316" s="1" t="s">
        <v>1256</v>
      </c>
      <c r="E1316" s="1" t="s">
        <v>8</v>
      </c>
    </row>
    <row r="1317" spans="1:5" ht="15">
      <c r="A1317" s="1" t="str">
        <f>"00259680122"</f>
        <v>00259680122</v>
      </c>
      <c r="B1317" s="1" t="s">
        <v>5</v>
      </c>
      <c r="C1317" s="1" t="s">
        <v>1334</v>
      </c>
      <c r="D1317" s="1" t="s">
        <v>1256</v>
      </c>
      <c r="E1317" s="1" t="s">
        <v>8</v>
      </c>
    </row>
    <row r="1318" spans="1:5" ht="15">
      <c r="A1318" s="1" t="str">
        <f>"00271270126"</f>
        <v>00271270126</v>
      </c>
      <c r="B1318" s="1" t="s">
        <v>5</v>
      </c>
      <c r="C1318" s="1" t="s">
        <v>1335</v>
      </c>
      <c r="D1318" s="1" t="s">
        <v>1256</v>
      </c>
      <c r="E1318" s="1" t="s">
        <v>8</v>
      </c>
    </row>
    <row r="1319" spans="1:5" ht="15">
      <c r="A1319" s="1" t="str">
        <f>"83003570120"</f>
        <v>83003570120</v>
      </c>
      <c r="B1319" s="1" t="s">
        <v>5</v>
      </c>
      <c r="C1319" s="1" t="s">
        <v>1336</v>
      </c>
      <c r="D1319" s="1" t="s">
        <v>1256</v>
      </c>
      <c r="E1319" s="1" t="s">
        <v>8</v>
      </c>
    </row>
    <row r="1320" spans="1:5" ht="15">
      <c r="A1320" s="1" t="str">
        <f>"00243880127"</f>
        <v>00243880127</v>
      </c>
      <c r="B1320" s="1" t="s">
        <v>5</v>
      </c>
      <c r="C1320" s="1" t="s">
        <v>1337</v>
      </c>
      <c r="D1320" s="1" t="s">
        <v>1256</v>
      </c>
      <c r="E1320" s="1" t="s">
        <v>8</v>
      </c>
    </row>
    <row r="1321" spans="1:5" ht="15">
      <c r="A1321" s="1" t="str">
        <f>"00405070129"</f>
        <v>00405070129</v>
      </c>
      <c r="B1321" s="1" t="s">
        <v>5</v>
      </c>
      <c r="C1321" s="1" t="s">
        <v>1338</v>
      </c>
      <c r="D1321" s="1" t="s">
        <v>1256</v>
      </c>
      <c r="E1321" s="1" t="s">
        <v>8</v>
      </c>
    </row>
    <row r="1322" spans="1:5" ht="15">
      <c r="A1322" s="1" t="str">
        <f>"00213100126"</f>
        <v>00213100126</v>
      </c>
      <c r="B1322" s="1" t="s">
        <v>5</v>
      </c>
      <c r="C1322" s="1" t="s">
        <v>1339</v>
      </c>
      <c r="D1322" s="1" t="s">
        <v>1256</v>
      </c>
      <c r="E1322" s="1" t="s">
        <v>8</v>
      </c>
    </row>
    <row r="1323" spans="1:5" ht="15">
      <c r="A1323" s="1" t="str">
        <f>"00256410127"</f>
        <v>00256410127</v>
      </c>
      <c r="B1323" s="1" t="s">
        <v>5</v>
      </c>
      <c r="C1323" s="1" t="s">
        <v>1340</v>
      </c>
      <c r="D1323" s="1" t="s">
        <v>1256</v>
      </c>
      <c r="E1323" s="1" t="s">
        <v>8</v>
      </c>
    </row>
    <row r="1324" spans="1:5" ht="15">
      <c r="A1324" s="1" t="str">
        <f>"00317710127"</f>
        <v>00317710127</v>
      </c>
      <c r="B1324" s="1" t="s">
        <v>5</v>
      </c>
      <c r="C1324" s="1" t="s">
        <v>1341</v>
      </c>
      <c r="D1324" s="1" t="s">
        <v>1256</v>
      </c>
      <c r="E1324" s="1" t="s">
        <v>8</v>
      </c>
    </row>
    <row r="1325" spans="1:5" ht="15">
      <c r="A1325" s="1" t="str">
        <f>"00392890125"</f>
        <v>00392890125</v>
      </c>
      <c r="B1325" s="1" t="s">
        <v>5</v>
      </c>
      <c r="C1325" s="1" t="s">
        <v>1342</v>
      </c>
      <c r="D1325" s="1" t="s">
        <v>1256</v>
      </c>
      <c r="E1325" s="1" t="s">
        <v>8</v>
      </c>
    </row>
    <row r="1326" spans="1:5" ht="15">
      <c r="A1326" s="1" t="str">
        <f>"00341780120"</f>
        <v>00341780120</v>
      </c>
      <c r="B1326" s="1" t="s">
        <v>5</v>
      </c>
      <c r="C1326" s="1" t="s">
        <v>1343</v>
      </c>
      <c r="D1326" s="1" t="s">
        <v>1256</v>
      </c>
      <c r="E1326" s="1" t="s">
        <v>8</v>
      </c>
    </row>
    <row r="1327" spans="1:5" ht="15">
      <c r="A1327" s="1" t="str">
        <f>"84000310122"</f>
        <v>84000310122</v>
      </c>
      <c r="B1327" s="1" t="s">
        <v>5</v>
      </c>
      <c r="C1327" s="1" t="s">
        <v>1344</v>
      </c>
      <c r="D1327" s="1" t="s">
        <v>1256</v>
      </c>
      <c r="E1327" s="1" t="s">
        <v>8</v>
      </c>
    </row>
    <row r="1328" spans="1:5" ht="15">
      <c r="A1328" s="1" t="str">
        <f>"00561870122"</f>
        <v>00561870122</v>
      </c>
      <c r="B1328" s="1" t="s">
        <v>5</v>
      </c>
      <c r="C1328" s="1" t="s">
        <v>1345</v>
      </c>
      <c r="D1328" s="1" t="s">
        <v>1256</v>
      </c>
      <c r="E1328" s="1" t="s">
        <v>8</v>
      </c>
    </row>
    <row r="1329" spans="1:5" ht="15">
      <c r="A1329" s="1" t="str">
        <f>"03396710125"</f>
        <v>03396710125</v>
      </c>
      <c r="B1329" s="1" t="s">
        <v>5</v>
      </c>
      <c r="C1329" s="1" t="s">
        <v>1346</v>
      </c>
      <c r="D1329" s="1" t="s">
        <v>1256</v>
      </c>
      <c r="E1329" s="1" t="s">
        <v>8</v>
      </c>
    </row>
    <row r="1330" spans="1:5" ht="15">
      <c r="A1330" s="1" t="str">
        <f>"00243280120"</f>
        <v>00243280120</v>
      </c>
      <c r="B1330" s="1" t="s">
        <v>5</v>
      </c>
      <c r="C1330" s="1" t="s">
        <v>1347</v>
      </c>
      <c r="D1330" s="1" t="s">
        <v>1256</v>
      </c>
      <c r="E1330" s="1" t="s">
        <v>8</v>
      </c>
    </row>
    <row r="1331" spans="1:5" ht="15">
      <c r="A1331" s="1" t="str">
        <f>"84002650129"</f>
        <v>84002650129</v>
      </c>
      <c r="B1331" s="1" t="s">
        <v>5</v>
      </c>
      <c r="C1331" s="1" t="s">
        <v>1348</v>
      </c>
      <c r="D1331" s="1" t="s">
        <v>1256</v>
      </c>
      <c r="E1331" s="1" t="s">
        <v>8</v>
      </c>
    </row>
    <row r="1332" spans="1:5" ht="15">
      <c r="A1332" s="1" t="str">
        <f>"00263510125"</f>
        <v>00263510125</v>
      </c>
      <c r="B1332" s="1" t="s">
        <v>5</v>
      </c>
      <c r="C1332" s="1" t="s">
        <v>1349</v>
      </c>
      <c r="D1332" s="1" t="s">
        <v>1256</v>
      </c>
      <c r="E1332" s="1" t="s">
        <v>8</v>
      </c>
    </row>
    <row r="1333" spans="1:5" ht="15">
      <c r="A1333" s="1" t="str">
        <f>"00559720123"</f>
        <v>00559720123</v>
      </c>
      <c r="B1333" s="1" t="s">
        <v>5</v>
      </c>
      <c r="C1333" s="1" t="s">
        <v>1350</v>
      </c>
      <c r="D1333" s="1" t="s">
        <v>1256</v>
      </c>
      <c r="E1333" s="1" t="s">
        <v>8</v>
      </c>
    </row>
    <row r="1334" spans="1:5" ht="15">
      <c r="A1334" s="1" t="str">
        <f>"83003750128"</f>
        <v>83003750128</v>
      </c>
      <c r="B1334" s="1" t="s">
        <v>5</v>
      </c>
      <c r="C1334" s="1" t="s">
        <v>1351</v>
      </c>
      <c r="D1334" s="1" t="s">
        <v>1256</v>
      </c>
      <c r="E1334" s="1" t="s">
        <v>8</v>
      </c>
    </row>
    <row r="1335" spans="1:5" ht="15">
      <c r="A1335" s="1" t="str">
        <f>"83003790124"</f>
        <v>83003790124</v>
      </c>
      <c r="B1335" s="1" t="s">
        <v>5</v>
      </c>
      <c r="C1335" s="1" t="s">
        <v>1352</v>
      </c>
      <c r="D1335" s="1" t="s">
        <v>1256</v>
      </c>
      <c r="E1335" s="1" t="s">
        <v>8</v>
      </c>
    </row>
    <row r="1336" spans="1:5" ht="15">
      <c r="A1336" s="1" t="str">
        <f>"00225520121"</f>
        <v>00225520121</v>
      </c>
      <c r="B1336" s="1" t="s">
        <v>5</v>
      </c>
      <c r="C1336" s="1" t="s">
        <v>1353</v>
      </c>
      <c r="D1336" s="1" t="s">
        <v>1256</v>
      </c>
      <c r="E1336" s="1" t="s">
        <v>8</v>
      </c>
    </row>
    <row r="1337" spans="1:5" ht="15">
      <c r="A1337" s="1" t="str">
        <f>"00225500123"</f>
        <v>00225500123</v>
      </c>
      <c r="B1337" s="1" t="s">
        <v>5</v>
      </c>
      <c r="C1337" s="1" t="s">
        <v>1354</v>
      </c>
      <c r="D1337" s="1" t="s">
        <v>1256</v>
      </c>
      <c r="E1337" s="1" t="s">
        <v>8</v>
      </c>
    </row>
    <row r="1338" spans="1:5" ht="15">
      <c r="A1338" s="1" t="str">
        <f>"00309230126"</f>
        <v>00309230126</v>
      </c>
      <c r="B1338" s="1" t="s">
        <v>5</v>
      </c>
      <c r="C1338" s="1" t="s">
        <v>1355</v>
      </c>
      <c r="D1338" s="1" t="s">
        <v>1256</v>
      </c>
      <c r="E1338" s="1" t="s">
        <v>8</v>
      </c>
    </row>
    <row r="1339" spans="1:5" ht="15">
      <c r="A1339" s="1" t="str">
        <f>"00248270126"</f>
        <v>00248270126</v>
      </c>
      <c r="B1339" s="1" t="s">
        <v>5</v>
      </c>
      <c r="C1339" s="1" t="s">
        <v>1356</v>
      </c>
      <c r="D1339" s="1" t="s">
        <v>1256</v>
      </c>
      <c r="E1339" s="1" t="s">
        <v>8</v>
      </c>
    </row>
    <row r="1340" spans="1:5" ht="15">
      <c r="A1340" s="1" t="str">
        <f>"00249580127"</f>
        <v>00249580127</v>
      </c>
      <c r="B1340" s="1" t="s">
        <v>5</v>
      </c>
      <c r="C1340" s="1" t="s">
        <v>1357</v>
      </c>
      <c r="D1340" s="1" t="s">
        <v>1256</v>
      </c>
      <c r="E1340" s="1" t="s">
        <v>8</v>
      </c>
    </row>
    <row r="1341" spans="1:5" ht="15">
      <c r="A1341" s="1" t="str">
        <f>"00309390128"</f>
        <v>00309390128</v>
      </c>
      <c r="B1341" s="1" t="s">
        <v>5</v>
      </c>
      <c r="C1341" s="1" t="s">
        <v>1358</v>
      </c>
      <c r="D1341" s="1" t="s">
        <v>1256</v>
      </c>
      <c r="E1341" s="1" t="s">
        <v>8</v>
      </c>
    </row>
    <row r="1342" spans="1:5" ht="15">
      <c r="A1342" s="1" t="str">
        <f>"00322700121"</f>
        <v>00322700121</v>
      </c>
      <c r="B1342" s="1" t="s">
        <v>5</v>
      </c>
      <c r="C1342" s="1" t="s">
        <v>1359</v>
      </c>
      <c r="D1342" s="1" t="s">
        <v>1256</v>
      </c>
      <c r="E1342" s="1" t="s">
        <v>8</v>
      </c>
    </row>
    <row r="1343" spans="1:5" ht="15">
      <c r="A1343" s="1" t="str">
        <f>"00322990128"</f>
        <v>00322990128</v>
      </c>
      <c r="B1343" s="1" t="s">
        <v>5</v>
      </c>
      <c r="C1343" s="1" t="s">
        <v>1360</v>
      </c>
      <c r="D1343" s="1" t="s">
        <v>1256</v>
      </c>
      <c r="E1343" s="1" t="s">
        <v>8</v>
      </c>
    </row>
    <row r="1344" spans="1:5" ht="15">
      <c r="A1344" s="1" t="str">
        <f>"00560020125"</f>
        <v>00560020125</v>
      </c>
      <c r="B1344" s="1" t="s">
        <v>5</v>
      </c>
      <c r="C1344" s="1" t="s">
        <v>1361</v>
      </c>
      <c r="D1344" s="1" t="s">
        <v>1256</v>
      </c>
      <c r="E1344" s="1" t="s">
        <v>8</v>
      </c>
    </row>
    <row r="1345" spans="1:5" ht="15">
      <c r="A1345" s="1" t="str">
        <f>"00462110123"</f>
        <v>00462110123</v>
      </c>
      <c r="B1345" s="1" t="s">
        <v>5</v>
      </c>
      <c r="C1345" s="1" t="s">
        <v>1362</v>
      </c>
      <c r="D1345" s="1" t="s">
        <v>1256</v>
      </c>
      <c r="E1345" s="1" t="s">
        <v>8</v>
      </c>
    </row>
    <row r="1346" spans="1:5" ht="15">
      <c r="A1346" s="1" t="str">
        <f>"00309350122"</f>
        <v>00309350122</v>
      </c>
      <c r="B1346" s="1" t="s">
        <v>5</v>
      </c>
      <c r="C1346" s="1" t="s">
        <v>1363</v>
      </c>
      <c r="D1346" s="1" t="s">
        <v>1256</v>
      </c>
      <c r="E1346" s="1" t="s">
        <v>8</v>
      </c>
    </row>
    <row r="1347" spans="1:5" ht="15">
      <c r="A1347" s="1" t="str">
        <f>"00561740127"</f>
        <v>00561740127</v>
      </c>
      <c r="B1347" s="1" t="s">
        <v>5</v>
      </c>
      <c r="C1347" s="1" t="s">
        <v>1364</v>
      </c>
      <c r="D1347" s="1" t="s">
        <v>1256</v>
      </c>
      <c r="E1347" s="1" t="s">
        <v>8</v>
      </c>
    </row>
    <row r="1348" spans="1:5" ht="15">
      <c r="A1348" s="1" t="str">
        <f>"00280790122"</f>
        <v>00280790122</v>
      </c>
      <c r="B1348" s="1" t="s">
        <v>5</v>
      </c>
      <c r="C1348" s="1" t="s">
        <v>1365</v>
      </c>
      <c r="D1348" s="1" t="s">
        <v>1256</v>
      </c>
      <c r="E1348" s="1" t="s">
        <v>8</v>
      </c>
    </row>
    <row r="1349" spans="1:5" ht="15">
      <c r="A1349" s="1" t="str">
        <f>"00560460123"</f>
        <v>00560460123</v>
      </c>
      <c r="B1349" s="1" t="s">
        <v>5</v>
      </c>
      <c r="C1349" s="1" t="s">
        <v>1366</v>
      </c>
      <c r="D1349" s="1" t="s">
        <v>1256</v>
      </c>
      <c r="E1349" s="1" t="s">
        <v>8</v>
      </c>
    </row>
    <row r="1350" spans="1:5" ht="15">
      <c r="A1350" s="1" t="str">
        <f>"00504690124"</f>
        <v>00504690124</v>
      </c>
      <c r="B1350" s="1" t="s">
        <v>5</v>
      </c>
      <c r="C1350" s="1" t="s">
        <v>1367</v>
      </c>
      <c r="D1350" s="1" t="s">
        <v>1256</v>
      </c>
      <c r="E1350" s="1" t="s">
        <v>8</v>
      </c>
    </row>
    <row r="1351" spans="1:5" ht="15">
      <c r="A1351" s="1" t="str">
        <f>"00217130129"</f>
        <v>00217130129</v>
      </c>
      <c r="B1351" s="1" t="s">
        <v>5</v>
      </c>
      <c r="C1351" s="1" t="s">
        <v>1368</v>
      </c>
      <c r="D1351" s="1" t="s">
        <v>1256</v>
      </c>
      <c r="E1351" s="1" t="s">
        <v>8</v>
      </c>
    </row>
    <row r="1352" spans="1:5" ht="15">
      <c r="A1352" s="1" t="str">
        <f>"00283240125"</f>
        <v>00283240125</v>
      </c>
      <c r="B1352" s="1" t="s">
        <v>5</v>
      </c>
      <c r="C1352" s="1" t="s">
        <v>1369</v>
      </c>
      <c r="D1352" s="1" t="s">
        <v>1256</v>
      </c>
      <c r="E1352" s="1" t="s">
        <v>8</v>
      </c>
    </row>
    <row r="1353" spans="1:5" ht="15">
      <c r="A1353" s="1" t="str">
        <f>"00226820124"</f>
        <v>00226820124</v>
      </c>
      <c r="B1353" s="1" t="s">
        <v>5</v>
      </c>
      <c r="C1353" s="1" t="s">
        <v>1370</v>
      </c>
      <c r="D1353" s="1" t="s">
        <v>1256</v>
      </c>
      <c r="E1353" s="1" t="s">
        <v>8</v>
      </c>
    </row>
    <row r="1354" spans="1:5" ht="15">
      <c r="A1354" s="1" t="str">
        <f>"00223640129"</f>
        <v>00223640129</v>
      </c>
      <c r="B1354" s="1" t="s">
        <v>5</v>
      </c>
      <c r="C1354" s="1" t="s">
        <v>1371</v>
      </c>
      <c r="D1354" s="1" t="s">
        <v>1256</v>
      </c>
      <c r="E1354" s="1" t="s">
        <v>8</v>
      </c>
    </row>
    <row r="1355" spans="1:5" ht="15">
      <c r="A1355" s="1" t="str">
        <f>"00280840125"</f>
        <v>00280840125</v>
      </c>
      <c r="B1355" s="1" t="s">
        <v>5</v>
      </c>
      <c r="C1355" s="1" t="s">
        <v>1372</v>
      </c>
      <c r="D1355" s="1" t="s">
        <v>1256</v>
      </c>
      <c r="E1355" s="1" t="s">
        <v>8</v>
      </c>
    </row>
    <row r="1356" spans="1:5" ht="15">
      <c r="A1356" s="1" t="str">
        <f>"00309330124"</f>
        <v>00309330124</v>
      </c>
      <c r="B1356" s="1" t="s">
        <v>5</v>
      </c>
      <c r="C1356" s="1" t="s">
        <v>1373</v>
      </c>
      <c r="D1356" s="1" t="s">
        <v>1256</v>
      </c>
      <c r="E1356" s="1" t="s">
        <v>8</v>
      </c>
    </row>
    <row r="1357" spans="1:5" ht="15">
      <c r="A1357" s="1" t="str">
        <f>"00283550127"</f>
        <v>00283550127</v>
      </c>
      <c r="B1357" s="1" t="s">
        <v>5</v>
      </c>
      <c r="C1357" s="1" t="s">
        <v>1374</v>
      </c>
      <c r="D1357" s="1" t="s">
        <v>1256</v>
      </c>
      <c r="E1357" s="1" t="s">
        <v>8</v>
      </c>
    </row>
    <row r="1358" spans="1:5" ht="15">
      <c r="A1358" s="1" t="str">
        <f>"00261810121"</f>
        <v>00261810121</v>
      </c>
      <c r="B1358" s="1" t="s">
        <v>5</v>
      </c>
      <c r="C1358" s="1" t="s">
        <v>1375</v>
      </c>
      <c r="D1358" s="1" t="s">
        <v>1256</v>
      </c>
      <c r="E1358" s="1" t="s">
        <v>8</v>
      </c>
    </row>
    <row r="1359" spans="1:5" ht="15">
      <c r="A1359" s="1" t="str">
        <f>"00223660127"</f>
        <v>00223660127</v>
      </c>
      <c r="B1359" s="1" t="s">
        <v>5</v>
      </c>
      <c r="C1359" s="1" t="s">
        <v>1376</v>
      </c>
      <c r="D1359" s="1" t="s">
        <v>1256</v>
      </c>
      <c r="E1359" s="1" t="s">
        <v>8</v>
      </c>
    </row>
    <row r="1360" spans="1:5" ht="15">
      <c r="A1360" s="1" t="str">
        <f>"00308240126"</f>
        <v>00308240126</v>
      </c>
      <c r="B1360" s="1" t="s">
        <v>5</v>
      </c>
      <c r="C1360" s="1" t="s">
        <v>1377</v>
      </c>
      <c r="D1360" s="1" t="s">
        <v>1256</v>
      </c>
      <c r="E1360" s="1" t="s">
        <v>8</v>
      </c>
    </row>
    <row r="1361" spans="1:5" ht="15">
      <c r="A1361" s="1" t="str">
        <f>"84002870123"</f>
        <v>84002870123</v>
      </c>
      <c r="B1361" s="1" t="s">
        <v>5</v>
      </c>
      <c r="C1361" s="1" t="s">
        <v>1378</v>
      </c>
      <c r="D1361" s="1" t="s">
        <v>1256</v>
      </c>
      <c r="E1361" s="1" t="s">
        <v>8</v>
      </c>
    </row>
    <row r="1362" spans="1:5" ht="15">
      <c r="A1362" s="1" t="str">
        <f>"00263530123"</f>
        <v>00263530123</v>
      </c>
      <c r="B1362" s="1" t="s">
        <v>5</v>
      </c>
      <c r="C1362" s="1" t="s">
        <v>1379</v>
      </c>
      <c r="D1362" s="1" t="s">
        <v>1256</v>
      </c>
      <c r="E1362" s="1" t="s">
        <v>8</v>
      </c>
    </row>
    <row r="1363" spans="1:5" ht="15">
      <c r="A1363" s="1" t="str">
        <f>"00477430128"</f>
        <v>00477430128</v>
      </c>
      <c r="B1363" s="1" t="s">
        <v>5</v>
      </c>
      <c r="C1363" s="1" t="s">
        <v>1380</v>
      </c>
      <c r="D1363" s="1" t="s">
        <v>1256</v>
      </c>
      <c r="E1363" s="1" t="s">
        <v>8</v>
      </c>
    </row>
    <row r="1364" spans="1:5" ht="15">
      <c r="A1364" s="1" t="str">
        <f>"00263100125"</f>
        <v>00263100125</v>
      </c>
      <c r="B1364" s="1" t="s">
        <v>5</v>
      </c>
      <c r="C1364" s="1" t="s">
        <v>1381</v>
      </c>
      <c r="D1364" s="1" t="s">
        <v>1256</v>
      </c>
      <c r="E1364" s="1" t="s">
        <v>8</v>
      </c>
    </row>
    <row r="1365" spans="1:5" ht="15">
      <c r="A1365" s="1" t="str">
        <f>"00441340122"</f>
        <v>00441340122</v>
      </c>
      <c r="B1365" s="1" t="s">
        <v>5</v>
      </c>
      <c r="C1365" s="1" t="s">
        <v>1382</v>
      </c>
      <c r="D1365" s="1" t="s">
        <v>1256</v>
      </c>
      <c r="E1365" s="1" t="s">
        <v>8</v>
      </c>
    </row>
    <row r="1366" spans="1:5" ht="15">
      <c r="A1366" s="1" t="str">
        <f>"00317720126"</f>
        <v>00317720126</v>
      </c>
      <c r="B1366" s="1" t="s">
        <v>5</v>
      </c>
      <c r="C1366" s="1" t="s">
        <v>1383</v>
      </c>
      <c r="D1366" s="1" t="s">
        <v>1256</v>
      </c>
      <c r="E1366" s="1" t="s">
        <v>8</v>
      </c>
    </row>
    <row r="1367" spans="1:5" ht="15">
      <c r="A1367" s="1" t="str">
        <f>"00309250124"</f>
        <v>00309250124</v>
      </c>
      <c r="B1367" s="1" t="s">
        <v>5</v>
      </c>
      <c r="C1367" s="1" t="s">
        <v>1384</v>
      </c>
      <c r="D1367" s="1" t="s">
        <v>1256</v>
      </c>
      <c r="E1367" s="1" t="s">
        <v>8</v>
      </c>
    </row>
    <row r="1368" spans="1:5" ht="15">
      <c r="A1368" s="1" t="str">
        <f>"00309430122"</f>
        <v>00309430122</v>
      </c>
      <c r="B1368" s="1" t="s">
        <v>5</v>
      </c>
      <c r="C1368" s="1" t="s">
        <v>1385</v>
      </c>
      <c r="D1368" s="1" t="s">
        <v>1256</v>
      </c>
      <c r="E1368" s="1" t="s">
        <v>8</v>
      </c>
    </row>
    <row r="1369" spans="1:5" ht="15">
      <c r="A1369" s="1" t="str">
        <f>"00560200123"</f>
        <v>00560200123</v>
      </c>
      <c r="B1369" s="1" t="s">
        <v>5</v>
      </c>
      <c r="C1369" s="1" t="s">
        <v>1386</v>
      </c>
      <c r="D1369" s="1" t="s">
        <v>1256</v>
      </c>
      <c r="E1369" s="1" t="s">
        <v>8</v>
      </c>
    </row>
    <row r="1370" spans="1:5" ht="15">
      <c r="A1370" s="1" t="str">
        <f>"00564460129"</f>
        <v>00564460129</v>
      </c>
      <c r="B1370" s="1" t="s">
        <v>5</v>
      </c>
      <c r="C1370" s="1" t="s">
        <v>1387</v>
      </c>
      <c r="D1370" s="1" t="s">
        <v>1256</v>
      </c>
      <c r="E1370" s="1" t="s">
        <v>8</v>
      </c>
    </row>
  </sheetData>
  <sheetProtection/>
  <autoFilter ref="A1:E1370">
    <sortState ref="A2:E1370">
      <sortCondition descending="1" sortBy="value" ref="B2:B1370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Titolo</dc:title>
  <dc:subject/>
  <dc:creator>Stefano Olivi</dc:creator>
  <cp:keywords/>
  <dc:description/>
  <cp:lastModifiedBy>ANCI Lombardia</cp:lastModifiedBy>
  <dcterms:created xsi:type="dcterms:W3CDTF">2021-05-24T09:49:57Z</dcterms:created>
  <dcterms:modified xsi:type="dcterms:W3CDTF">2021-06-07T14:41:18Z</dcterms:modified>
  <cp:category/>
  <cp:version/>
  <cp:contentType/>
  <cp:contentStatus/>
</cp:coreProperties>
</file>